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3\"/>
    </mc:Choice>
  </mc:AlternateContent>
  <bookViews>
    <workbookView xWindow="0" yWindow="0" windowWidth="28800" windowHeight="13005"/>
  </bookViews>
  <sheets>
    <sheet name="海上出入貨物_2024" sheetId="1" r:id="rId1"/>
  </sheets>
  <definedNames>
    <definedName name="HYODAI">#REF!</definedName>
    <definedName name="MEISAI">#REF!</definedName>
    <definedName name="_xlnm.Print_Area" localSheetId="0">海上出入貨物_2024!$A$1:$X$57</definedName>
    <definedName name="_xlnm.Print_Titles" localSheetId="0">海上出入貨物_2024!$3:$3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Z53" i="1" s="1"/>
  <c r="Q53" i="1"/>
  <c r="P53" i="1"/>
  <c r="U52" i="1"/>
  <c r="U54" i="1" s="1"/>
  <c r="T52" i="1"/>
  <c r="T54" i="1" s="1"/>
  <c r="S52" i="1"/>
  <c r="Z52" i="1" s="1"/>
  <c r="Q52" i="1"/>
  <c r="Q54" i="1" s="1"/>
  <c r="P52" i="1"/>
  <c r="P54" i="1" s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Z50" i="1" s="1"/>
  <c r="Q50" i="1"/>
  <c r="P50" i="1"/>
  <c r="U49" i="1"/>
  <c r="T49" i="1"/>
  <c r="T51" i="1" s="1"/>
  <c r="S49" i="1"/>
  <c r="Q49" i="1"/>
  <c r="Q51" i="1" s="1"/>
  <c r="P49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U44" i="1" s="1"/>
  <c r="T47" i="1"/>
  <c r="S47" i="1"/>
  <c r="Z47" i="1" s="1"/>
  <c r="Z44" i="1" s="1"/>
  <c r="Q47" i="1"/>
  <c r="Q44" i="1" s="1"/>
  <c r="P47" i="1"/>
  <c r="P44" i="1" s="1"/>
  <c r="U46" i="1"/>
  <c r="T46" i="1"/>
  <c r="T43" i="1" s="1"/>
  <c r="T45" i="1" s="1"/>
  <c r="S46" i="1"/>
  <c r="Q46" i="1"/>
  <c r="P46" i="1"/>
  <c r="T44" i="1"/>
  <c r="O44" i="1"/>
  <c r="N44" i="1"/>
  <c r="N29" i="1" s="1"/>
  <c r="M44" i="1"/>
  <c r="L44" i="1"/>
  <c r="K44" i="1"/>
  <c r="J44" i="1"/>
  <c r="I44" i="1"/>
  <c r="H44" i="1"/>
  <c r="G44" i="1"/>
  <c r="F44" i="1"/>
  <c r="E44" i="1"/>
  <c r="D44" i="1"/>
  <c r="D29" i="1" s="1"/>
  <c r="Q43" i="1"/>
  <c r="O43" i="1"/>
  <c r="N43" i="1"/>
  <c r="M43" i="1"/>
  <c r="M45" i="1" s="1"/>
  <c r="L43" i="1"/>
  <c r="K43" i="1"/>
  <c r="J43" i="1"/>
  <c r="I43" i="1"/>
  <c r="H43" i="1"/>
  <c r="G43" i="1"/>
  <c r="F43" i="1"/>
  <c r="E43" i="1"/>
  <c r="E28" i="1" s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T41" i="1"/>
  <c r="S41" i="1"/>
  <c r="Q41" i="1"/>
  <c r="P41" i="1"/>
  <c r="U40" i="1"/>
  <c r="T40" i="1"/>
  <c r="S40" i="1"/>
  <c r="Z40" i="1" s="1"/>
  <c r="Q40" i="1"/>
  <c r="Q42" i="1" s="1"/>
  <c r="P40" i="1"/>
  <c r="P42" i="1" s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Z38" i="1" s="1"/>
  <c r="Q38" i="1"/>
  <c r="P38" i="1"/>
  <c r="U37" i="1"/>
  <c r="T37" i="1"/>
  <c r="T39" i="1" s="1"/>
  <c r="S37" i="1"/>
  <c r="Q37" i="1"/>
  <c r="Q31" i="1" s="1"/>
  <c r="Q33" i="1" s="1"/>
  <c r="P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U35" i="1"/>
  <c r="T35" i="1"/>
  <c r="S35" i="1"/>
  <c r="Q35" i="1"/>
  <c r="Q32" i="1" s="1"/>
  <c r="Q29" i="1" s="1"/>
  <c r="P35" i="1"/>
  <c r="U34" i="1"/>
  <c r="T34" i="1"/>
  <c r="S34" i="1"/>
  <c r="S36" i="1" s="1"/>
  <c r="Q34" i="1"/>
  <c r="P34" i="1"/>
  <c r="O32" i="1"/>
  <c r="O29" i="1" s="1"/>
  <c r="N32" i="1"/>
  <c r="M32" i="1"/>
  <c r="M29" i="1" s="1"/>
  <c r="L32" i="1"/>
  <c r="K32" i="1"/>
  <c r="K29" i="1" s="1"/>
  <c r="J32" i="1"/>
  <c r="I32" i="1"/>
  <c r="H32" i="1"/>
  <c r="G32" i="1"/>
  <c r="G29" i="1" s="1"/>
  <c r="F32" i="1"/>
  <c r="E32" i="1"/>
  <c r="D32" i="1"/>
  <c r="U31" i="1"/>
  <c r="P31" i="1"/>
  <c r="O31" i="1"/>
  <c r="N31" i="1"/>
  <c r="N28" i="1" s="1"/>
  <c r="M31" i="1"/>
  <c r="L31" i="1"/>
  <c r="L28" i="1" s="1"/>
  <c r="K31" i="1"/>
  <c r="J31" i="1"/>
  <c r="J28" i="1" s="1"/>
  <c r="I31" i="1"/>
  <c r="H31" i="1"/>
  <c r="H33" i="1" s="1"/>
  <c r="G31" i="1"/>
  <c r="F31" i="1"/>
  <c r="E31" i="1"/>
  <c r="D31" i="1"/>
  <c r="D33" i="1" s="1"/>
  <c r="L29" i="1"/>
  <c r="H29" i="1"/>
  <c r="F29" i="1"/>
  <c r="F28" i="1"/>
  <c r="F30" i="1" s="1"/>
  <c r="O27" i="1"/>
  <c r="N27" i="1"/>
  <c r="M27" i="1"/>
  <c r="L27" i="1"/>
  <c r="K27" i="1"/>
  <c r="J27" i="1"/>
  <c r="I27" i="1"/>
  <c r="H27" i="1"/>
  <c r="G27" i="1"/>
  <c r="F27" i="1"/>
  <c r="E27" i="1"/>
  <c r="D27" i="1"/>
  <c r="Z26" i="1"/>
  <c r="U26" i="1"/>
  <c r="T26" i="1"/>
  <c r="T27" i="1" s="1"/>
  <c r="S26" i="1"/>
  <c r="Q26" i="1"/>
  <c r="Q20" i="1" s="1"/>
  <c r="P26" i="1"/>
  <c r="U25" i="1"/>
  <c r="U27" i="1" s="1"/>
  <c r="T25" i="1"/>
  <c r="S25" i="1"/>
  <c r="S27" i="1" s="1"/>
  <c r="Q25" i="1"/>
  <c r="Q27" i="1" s="1"/>
  <c r="P25" i="1"/>
  <c r="P27" i="1" s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20" i="1" s="1"/>
  <c r="T23" i="1"/>
  <c r="S23" i="1"/>
  <c r="Z23" i="1" s="1"/>
  <c r="Q23" i="1"/>
  <c r="P23" i="1"/>
  <c r="P20" i="1" s="1"/>
  <c r="U22" i="1"/>
  <c r="T22" i="1"/>
  <c r="T24" i="1" s="1"/>
  <c r="S22" i="1"/>
  <c r="Q22" i="1"/>
  <c r="Q24" i="1" s="1"/>
  <c r="P22" i="1"/>
  <c r="P24" i="1" s="1"/>
  <c r="L21" i="1"/>
  <c r="T20" i="1"/>
  <c r="O20" i="1"/>
  <c r="N20" i="1"/>
  <c r="M20" i="1"/>
  <c r="L20" i="1"/>
  <c r="K20" i="1"/>
  <c r="K8" i="1" s="1"/>
  <c r="K5" i="1" s="1"/>
  <c r="J20" i="1"/>
  <c r="I20" i="1"/>
  <c r="I8" i="1" s="1"/>
  <c r="H20" i="1"/>
  <c r="G20" i="1"/>
  <c r="F20" i="1"/>
  <c r="E20" i="1"/>
  <c r="D20" i="1"/>
  <c r="U19" i="1"/>
  <c r="U21" i="1" s="1"/>
  <c r="P19" i="1"/>
  <c r="O19" i="1"/>
  <c r="O21" i="1" s="1"/>
  <c r="N19" i="1"/>
  <c r="M19" i="1"/>
  <c r="L19" i="1"/>
  <c r="K19" i="1"/>
  <c r="J19" i="1"/>
  <c r="I19" i="1"/>
  <c r="H19" i="1"/>
  <c r="H21" i="1" s="1"/>
  <c r="G19" i="1"/>
  <c r="F19" i="1"/>
  <c r="E19" i="1"/>
  <c r="D19" i="1"/>
  <c r="D21" i="1" s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T17" i="1"/>
  <c r="S17" i="1"/>
  <c r="Z17" i="1" s="1"/>
  <c r="Q17" i="1"/>
  <c r="P17" i="1"/>
  <c r="U16" i="1"/>
  <c r="T16" i="1"/>
  <c r="S16" i="1"/>
  <c r="Q16" i="1"/>
  <c r="Q18" i="1" s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U11" i="1" s="1"/>
  <c r="U8" i="1" s="1"/>
  <c r="T14" i="1"/>
  <c r="T11" i="1" s="1"/>
  <c r="T8" i="1" s="1"/>
  <c r="S14" i="1"/>
  <c r="S15" i="1" s="1"/>
  <c r="Q14" i="1"/>
  <c r="P14" i="1"/>
  <c r="U13" i="1"/>
  <c r="T13" i="1"/>
  <c r="T15" i="1" s="1"/>
  <c r="S13" i="1"/>
  <c r="Q13" i="1"/>
  <c r="Q10" i="1" s="1"/>
  <c r="P13" i="1"/>
  <c r="Q11" i="1"/>
  <c r="O11" i="1"/>
  <c r="N11" i="1"/>
  <c r="N8" i="1" s="1"/>
  <c r="N5" i="1" s="1"/>
  <c r="M11" i="1"/>
  <c r="L11" i="1"/>
  <c r="L8" i="1" s="1"/>
  <c r="K11" i="1"/>
  <c r="J11" i="1"/>
  <c r="J12" i="1" s="1"/>
  <c r="I11" i="1"/>
  <c r="H11" i="1"/>
  <c r="H8" i="1" s="1"/>
  <c r="H5" i="1" s="1"/>
  <c r="G11" i="1"/>
  <c r="F11" i="1"/>
  <c r="F8" i="1" s="1"/>
  <c r="F5" i="1" s="1"/>
  <c r="E11" i="1"/>
  <c r="D11" i="1"/>
  <c r="D8" i="1" s="1"/>
  <c r="D5" i="1" s="1"/>
  <c r="S10" i="1"/>
  <c r="O10" i="1"/>
  <c r="O7" i="1" s="1"/>
  <c r="N10" i="1"/>
  <c r="M10" i="1"/>
  <c r="M12" i="1" s="1"/>
  <c r="L10" i="1"/>
  <c r="K10" i="1"/>
  <c r="K12" i="1" s="1"/>
  <c r="J10" i="1"/>
  <c r="I10" i="1"/>
  <c r="I12" i="1" s="1"/>
  <c r="H10" i="1"/>
  <c r="H7" i="1" s="1"/>
  <c r="H9" i="1" s="1"/>
  <c r="G10" i="1"/>
  <c r="G12" i="1" s="1"/>
  <c r="F10" i="1"/>
  <c r="E10" i="1"/>
  <c r="E12" i="1" s="1"/>
  <c r="D10" i="1"/>
  <c r="O8" i="1"/>
  <c r="G8" i="1"/>
  <c r="G5" i="1" s="1"/>
  <c r="K7" i="1"/>
  <c r="E7" i="1"/>
  <c r="L5" i="1"/>
  <c r="N30" i="1" l="1"/>
  <c r="Q8" i="1"/>
  <c r="Q5" i="1" s="1"/>
  <c r="L12" i="1"/>
  <c r="P11" i="1"/>
  <c r="P8" i="1" s="1"/>
  <c r="P5" i="1" s="1"/>
  <c r="O5" i="1"/>
  <c r="O33" i="1"/>
  <c r="T48" i="1"/>
  <c r="F7" i="1"/>
  <c r="F4" i="1" s="1"/>
  <c r="F6" i="1" s="1"/>
  <c r="J7" i="1"/>
  <c r="N7" i="1"/>
  <c r="N4" i="1" s="1"/>
  <c r="N6" i="1" s="1"/>
  <c r="E8" i="1"/>
  <c r="M8" i="1"/>
  <c r="M5" i="1" s="1"/>
  <c r="N12" i="1"/>
  <c r="Z14" i="1"/>
  <c r="Z11" i="1" s="1"/>
  <c r="S18" i="1"/>
  <c r="G21" i="1"/>
  <c r="K21" i="1"/>
  <c r="S24" i="1"/>
  <c r="H28" i="1"/>
  <c r="H30" i="1" s="1"/>
  <c r="G28" i="1"/>
  <c r="G30" i="1" s="1"/>
  <c r="K28" i="1"/>
  <c r="K4" i="1" s="1"/>
  <c r="K6" i="1" s="1"/>
  <c r="O28" i="1"/>
  <c r="T36" i="1"/>
  <c r="Z35" i="1"/>
  <c r="P39" i="1"/>
  <c r="U39" i="1"/>
  <c r="F45" i="1"/>
  <c r="J45" i="1"/>
  <c r="N45" i="1"/>
  <c r="P48" i="1"/>
  <c r="U48" i="1"/>
  <c r="P51" i="1"/>
  <c r="U51" i="1"/>
  <c r="K9" i="1"/>
  <c r="O12" i="1"/>
  <c r="P21" i="1"/>
  <c r="L30" i="1"/>
  <c r="U42" i="1"/>
  <c r="S42" i="1"/>
  <c r="S44" i="1"/>
  <c r="S54" i="1"/>
  <c r="E9" i="1"/>
  <c r="D12" i="1"/>
  <c r="Z20" i="1"/>
  <c r="D7" i="1"/>
  <c r="H12" i="1"/>
  <c r="L7" i="1"/>
  <c r="L9" i="1" s="1"/>
  <c r="U15" i="1"/>
  <c r="P18" i="1"/>
  <c r="U18" i="1"/>
  <c r="E21" i="1"/>
  <c r="I7" i="1"/>
  <c r="M21" i="1"/>
  <c r="Q19" i="1"/>
  <c r="Q21" i="1" s="1"/>
  <c r="J8" i="1"/>
  <c r="J9" i="1" s="1"/>
  <c r="E33" i="1"/>
  <c r="I28" i="1"/>
  <c r="M33" i="1"/>
  <c r="J29" i="1"/>
  <c r="L33" i="1"/>
  <c r="Q36" i="1"/>
  <c r="P32" i="1"/>
  <c r="P29" i="1" s="1"/>
  <c r="U32" i="1"/>
  <c r="U29" i="1" s="1"/>
  <c r="U5" i="1" s="1"/>
  <c r="S39" i="1"/>
  <c r="T32" i="1"/>
  <c r="T29" i="1" s="1"/>
  <c r="T5" i="1" s="1"/>
  <c r="D28" i="1"/>
  <c r="D30" i="1" s="1"/>
  <c r="H45" i="1"/>
  <c r="L45" i="1"/>
  <c r="P43" i="1"/>
  <c r="E45" i="1"/>
  <c r="I45" i="1"/>
  <c r="S48" i="1"/>
  <c r="Q45" i="1"/>
  <c r="Z49" i="1"/>
  <c r="O4" i="1"/>
  <c r="O6" i="1" s="1"/>
  <c r="O9" i="1"/>
  <c r="J30" i="1"/>
  <c r="I9" i="1"/>
  <c r="I4" i="1"/>
  <c r="I21" i="1"/>
  <c r="H4" i="1"/>
  <c r="H6" i="1" s="1"/>
  <c r="G7" i="1"/>
  <c r="N9" i="1"/>
  <c r="T10" i="1"/>
  <c r="S11" i="1"/>
  <c r="F12" i="1"/>
  <c r="P15" i="1"/>
  <c r="Q15" i="1"/>
  <c r="Z16" i="1"/>
  <c r="F21" i="1"/>
  <c r="J21" i="1"/>
  <c r="N21" i="1"/>
  <c r="T19" i="1"/>
  <c r="T21" i="1" s="1"/>
  <c r="S20" i="1"/>
  <c r="Z25" i="1"/>
  <c r="Q28" i="1"/>
  <c r="Q30" i="1" s="1"/>
  <c r="F33" i="1"/>
  <c r="J33" i="1"/>
  <c r="N33" i="1"/>
  <c r="T31" i="1"/>
  <c r="E29" i="1"/>
  <c r="E5" i="1" s="1"/>
  <c r="I29" i="1"/>
  <c r="I30" i="1" s="1"/>
  <c r="S32" i="1"/>
  <c r="S29" i="1" s="1"/>
  <c r="K33" i="1"/>
  <c r="Z37" i="1"/>
  <c r="G45" i="1"/>
  <c r="K45" i="1"/>
  <c r="O45" i="1"/>
  <c r="U43" i="1"/>
  <c r="U45" i="1" s="1"/>
  <c r="D45" i="1"/>
  <c r="I5" i="1"/>
  <c r="I33" i="1"/>
  <c r="E4" i="1"/>
  <c r="M7" i="1"/>
  <c r="U10" i="1"/>
  <c r="Q12" i="1"/>
  <c r="Z13" i="1"/>
  <c r="Z10" i="1" s="1"/>
  <c r="M28" i="1"/>
  <c r="M30" i="1" s="1"/>
  <c r="K30" i="1"/>
  <c r="O30" i="1"/>
  <c r="G33" i="1"/>
  <c r="T42" i="1"/>
  <c r="J4" i="1"/>
  <c r="P10" i="1"/>
  <c r="T18" i="1"/>
  <c r="Z22" i="1"/>
  <c r="S19" i="1"/>
  <c r="S21" i="1" s="1"/>
  <c r="U24" i="1"/>
  <c r="Z34" i="1"/>
  <c r="Z31" i="1" s="1"/>
  <c r="S31" i="1"/>
  <c r="U36" i="1"/>
  <c r="Z41" i="1"/>
  <c r="Z32" i="1" s="1"/>
  <c r="Z29" i="1" s="1"/>
  <c r="Q48" i="1"/>
  <c r="S51" i="1"/>
  <c r="S43" i="1"/>
  <c r="S45" i="1" s="1"/>
  <c r="Z46" i="1"/>
  <c r="Z43" i="1" s="1"/>
  <c r="Q7" i="1" l="1"/>
  <c r="Q9" i="1" s="1"/>
  <c r="U33" i="1"/>
  <c r="Z19" i="1"/>
  <c r="Z7" i="1" s="1"/>
  <c r="Z4" i="1" s="1"/>
  <c r="L4" i="1"/>
  <c r="L6" i="1" s="1"/>
  <c r="P45" i="1"/>
  <c r="P28" i="1"/>
  <c r="P30" i="1" s="1"/>
  <c r="D4" i="1"/>
  <c r="D6" i="1" s="1"/>
  <c r="D9" i="1"/>
  <c r="P33" i="1"/>
  <c r="Z8" i="1"/>
  <c r="Z5" i="1"/>
  <c r="J5" i="1"/>
  <c r="J6" i="1" s="1"/>
  <c r="F9" i="1"/>
  <c r="E30" i="1"/>
  <c r="G9" i="1"/>
  <c r="G4" i="1"/>
  <c r="G6" i="1" s="1"/>
  <c r="U7" i="1"/>
  <c r="U12" i="1"/>
  <c r="I6" i="1"/>
  <c r="T28" i="1"/>
  <c r="T30" i="1" s="1"/>
  <c r="T33" i="1"/>
  <c r="T12" i="1"/>
  <c r="T7" i="1"/>
  <c r="S33" i="1"/>
  <c r="S28" i="1"/>
  <c r="S30" i="1" s="1"/>
  <c r="S7" i="1"/>
  <c r="Z28" i="1"/>
  <c r="M4" i="1"/>
  <c r="M6" i="1" s="1"/>
  <c r="M9" i="1"/>
  <c r="U28" i="1"/>
  <c r="U30" i="1" s="1"/>
  <c r="P7" i="1"/>
  <c r="P12" i="1"/>
  <c r="E6" i="1"/>
  <c r="S8" i="1"/>
  <c r="S5" i="1" s="1"/>
  <c r="S12" i="1"/>
  <c r="Q4" i="1"/>
  <c r="Q6" i="1" s="1"/>
  <c r="S9" i="1" l="1"/>
  <c r="S4" i="1"/>
  <c r="S6" i="1" s="1"/>
  <c r="U4" i="1"/>
  <c r="U6" i="1" s="1"/>
  <c r="U9" i="1"/>
  <c r="P9" i="1"/>
  <c r="P4" i="1"/>
  <c r="P6" i="1" s="1"/>
  <c r="T4" i="1"/>
  <c r="T6" i="1" s="1"/>
  <c r="T9" i="1"/>
</calcChain>
</file>

<file path=xl/sharedStrings.xml><?xml version="1.0" encoding="utf-8"?>
<sst xmlns="http://schemas.openxmlformats.org/spreadsheetml/2006/main" count="45" uniqueCount="37">
  <si>
    <t>清水港統計月報　＊海上出入貨物（重量トン）＊　《2024年（令和6年）3月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カイジョウ</t>
    </rPh>
    <rPh sb="11" eb="13">
      <t>デイ</t>
    </rPh>
    <rPh sb="13" eb="15">
      <t>カモツ</t>
    </rPh>
    <rPh sb="16" eb="18">
      <t>ジュウリョウ</t>
    </rPh>
    <rPh sb="30" eb="32">
      <t>レイワ</t>
    </rPh>
    <rPh sb="33" eb="34">
      <t>ネン</t>
    </rPh>
    <rPh sb="36" eb="37">
      <t>ガツ</t>
    </rPh>
    <rPh sb="38" eb="40">
      <t>ソクホウ</t>
    </rPh>
    <rPh sb="40" eb="41">
      <t>チ</t>
    </rPh>
    <phoneticPr fontId="5"/>
  </si>
  <si>
    <t>ＣＨＥＣＫ！（上半期＋下半期）</t>
    <rPh sb="7" eb="10">
      <t>カミハンキ</t>
    </rPh>
    <rPh sb="11" eb="14">
      <t>シモハンキ</t>
    </rPh>
    <phoneticPr fontId="5"/>
  </si>
  <si>
    <t>項　目</t>
    <rPh sb="0" eb="1">
      <t>コウ</t>
    </rPh>
    <rPh sb="2" eb="3">
      <t>メ</t>
    </rPh>
    <phoneticPr fontId="5"/>
  </si>
  <si>
    <t>１　月</t>
    <rPh sb="2" eb="3">
      <t>ガツ</t>
    </rPh>
    <phoneticPr fontId="5"/>
  </si>
  <si>
    <t>２　月</t>
    <rPh sb="2" eb="3">
      <t>ガツ</t>
    </rPh>
    <phoneticPr fontId="5"/>
  </si>
  <si>
    <t>３　月</t>
    <rPh sb="2" eb="3">
      <t>ガツ</t>
    </rPh>
    <phoneticPr fontId="5"/>
  </si>
  <si>
    <t>４　月</t>
    <rPh sb="2" eb="3">
      <t>ガツ</t>
    </rPh>
    <phoneticPr fontId="5"/>
  </si>
  <si>
    <t>５　月</t>
    <rPh sb="2" eb="3">
      <t>ガツ</t>
    </rPh>
    <phoneticPr fontId="5"/>
  </si>
  <si>
    <t>６　月</t>
    <rPh sb="2" eb="3">
      <t>ガツ</t>
    </rPh>
    <phoneticPr fontId="5"/>
  </si>
  <si>
    <t>７　月</t>
    <rPh sb="2" eb="3">
      <t>ガツ</t>
    </rPh>
    <phoneticPr fontId="5"/>
  </si>
  <si>
    <t>８　月</t>
    <rPh sb="2" eb="3">
      <t>ガツ</t>
    </rPh>
    <phoneticPr fontId="5"/>
  </si>
  <si>
    <t>９　月</t>
    <rPh sb="2" eb="3">
      <t>ガツ</t>
    </rPh>
    <phoneticPr fontId="5"/>
  </si>
  <si>
    <t>１０　月</t>
    <rPh sb="3" eb="4">
      <t>ガツ</t>
    </rPh>
    <phoneticPr fontId="5"/>
  </si>
  <si>
    <t>１１　月</t>
    <rPh sb="3" eb="4">
      <t>ガツ</t>
    </rPh>
    <phoneticPr fontId="5"/>
  </si>
  <si>
    <t>１２　月</t>
    <rPh sb="3" eb="4">
      <t>ガツ</t>
    </rPh>
    <phoneticPr fontId="5"/>
  </si>
  <si>
    <t>累計</t>
    <rPh sb="0" eb="2">
      <t>ルイケイ</t>
    </rPh>
    <phoneticPr fontId="5"/>
  </si>
  <si>
    <t>年間計</t>
    <rPh sb="0" eb="2">
      <t>ネンカン</t>
    </rPh>
    <rPh sb="2" eb="3">
      <t>ケイ</t>
    </rPh>
    <phoneticPr fontId="5"/>
  </si>
  <si>
    <t>上半期計
（１-６月）</t>
    <rPh sb="0" eb="3">
      <t>カミハンキ</t>
    </rPh>
    <rPh sb="3" eb="4">
      <t>ケイ</t>
    </rPh>
    <rPh sb="9" eb="10">
      <t>ガツ</t>
    </rPh>
    <phoneticPr fontId="5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</si>
  <si>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5"/>
  </si>
  <si>
    <t>累　計</t>
    <rPh sb="0" eb="1">
      <t>ルイ</t>
    </rPh>
    <rPh sb="2" eb="3">
      <t>ケイ</t>
    </rPh>
    <phoneticPr fontId="5"/>
  </si>
  <si>
    <t>※表の見方</t>
    <rPh sb="1" eb="2">
      <t>ヒョウ</t>
    </rPh>
    <rPh sb="3" eb="5">
      <t>ミカタ</t>
    </rPh>
    <phoneticPr fontId="5"/>
  </si>
  <si>
    <t>合　計
（内外貿 計）</t>
    <rPh sb="0" eb="1">
      <t>ゴウ</t>
    </rPh>
    <rPh sb="2" eb="3">
      <t>ケイ</t>
    </rPh>
    <rPh sb="5" eb="6">
      <t>ナイ</t>
    </rPh>
    <rPh sb="6" eb="7">
      <t>ガイ</t>
    </rPh>
    <rPh sb="7" eb="8">
      <t>ボウ</t>
    </rPh>
    <rPh sb="9" eb="10">
      <t>ケイ</t>
    </rPh>
    <phoneticPr fontId="5"/>
  </si>
  <si>
    <t>上段：2024年値(速報値)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5"/>
  </si>
  <si>
    <t>(中段)2023年値(速報値)</t>
    <rPh sb="1" eb="3">
      <t>チュウダン</t>
    </rPh>
    <rPh sb="8" eb="9">
      <t>ネン</t>
    </rPh>
    <rPh sb="9" eb="10">
      <t>チ</t>
    </rPh>
    <rPh sb="11" eb="13">
      <t>ソクホウ</t>
    </rPh>
    <phoneticPr fontId="5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</si>
  <si>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5"/>
  </si>
  <si>
    <t>外貿貨物 計</t>
    <rPh sb="0" eb="2">
      <t>ガイボウ</t>
    </rPh>
    <rPh sb="2" eb="4">
      <t>カモツ</t>
    </rPh>
    <rPh sb="5" eb="6">
      <t>ケイ</t>
    </rPh>
    <phoneticPr fontId="5"/>
  </si>
  <si>
    <t>単位：トン</t>
    <rPh sb="0" eb="2">
      <t>タンイ</t>
    </rPh>
    <phoneticPr fontId="5"/>
  </si>
  <si>
    <t>輸出 計</t>
    <rPh sb="0" eb="2">
      <t>ユシュツ</t>
    </rPh>
    <rPh sb="3" eb="4">
      <t>ケイ</t>
    </rPh>
    <phoneticPr fontId="5"/>
  </si>
  <si>
    <t>コンテナ
貨物</t>
    <rPh sb="5" eb="7">
      <t>カモツ</t>
    </rPh>
    <phoneticPr fontId="5"/>
  </si>
  <si>
    <t>バルク
貨物</t>
    <rPh sb="4" eb="6">
      <t>カモツ</t>
    </rPh>
    <phoneticPr fontId="5"/>
  </si>
  <si>
    <t>輸入 計</t>
    <rPh sb="0" eb="2">
      <t>ユニュウ</t>
    </rPh>
    <rPh sb="3" eb="4">
      <t>ケイ</t>
    </rPh>
    <phoneticPr fontId="5"/>
  </si>
  <si>
    <t>内貿貨物 計</t>
    <rPh sb="0" eb="2">
      <t>ナイボウ</t>
    </rPh>
    <rPh sb="2" eb="4">
      <t>カモツ</t>
    </rPh>
    <rPh sb="5" eb="6">
      <t>ケイ</t>
    </rPh>
    <phoneticPr fontId="5"/>
  </si>
  <si>
    <t>移出 計</t>
    <rPh sb="0" eb="2">
      <t>イシュツ</t>
    </rPh>
    <rPh sb="3" eb="4">
      <t>ケイ</t>
    </rPh>
    <phoneticPr fontId="5"/>
  </si>
  <si>
    <t>フェリー
貨物</t>
    <rPh sb="5" eb="7">
      <t>カモツ</t>
    </rPh>
    <phoneticPr fontId="5"/>
  </si>
  <si>
    <t>移入 計</t>
    <rPh sb="0" eb="2">
      <t>イニュウ</t>
    </rPh>
    <rPh sb="3" eb="4">
      <t>ケイ</t>
    </rPh>
    <phoneticPr fontId="5"/>
  </si>
  <si>
    <t>（注１）内貿貨物における”フェリー貨物”とは、カーフェリーにより運送されるバス、トラック、乗用車等を指し、これら車輌の台数をトン換算しているものです。</t>
    <rPh sb="1" eb="2">
      <t>チュウ</t>
    </rPh>
    <rPh sb="4" eb="6">
      <t>ナイボウ</t>
    </rPh>
    <rPh sb="6" eb="8">
      <t>カモツ</t>
    </rPh>
    <rPh sb="17" eb="19">
      <t>カモツ</t>
    </rPh>
    <rPh sb="32" eb="34">
      <t>ウンソウ</t>
    </rPh>
    <rPh sb="45" eb="48">
      <t>ジョウヨウシャ</t>
    </rPh>
    <rPh sb="48" eb="49">
      <t>トウ</t>
    </rPh>
    <rPh sb="50" eb="51">
      <t>サ</t>
    </rPh>
    <rPh sb="56" eb="58">
      <t>シャリョウ</t>
    </rPh>
    <rPh sb="59" eb="61">
      <t>ダイスウ</t>
    </rPh>
    <rPh sb="64" eb="66">
      <t>カンサン</t>
    </rPh>
    <phoneticPr fontId="5"/>
  </si>
  <si>
    <t>（注２）数値は速報値であるため、将来修正される場合があります。</t>
    <rPh sb="1" eb="2">
      <t>チュウ</t>
    </rPh>
    <rPh sb="4" eb="6">
      <t>スウチ</t>
    </rPh>
    <rPh sb="7" eb="9">
      <t>ソクホウ</t>
    </rPh>
    <rPh sb="9" eb="10">
      <t>チ</t>
    </rPh>
    <rPh sb="16" eb="18">
      <t>ショウライ</t>
    </rPh>
    <rPh sb="18" eb="20">
      <t>シュウセイ</t>
    </rPh>
    <rPh sb="23" eb="25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</si>
</sst>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"/>
    <numFmt numFmtId="177" formatCode="#,##0_);[Red]\(#,##0\)"/>
    <numFmt numFmtId="178" formatCode="\(#,###\)"/>
    <numFmt numFmtId="179" formatCode="\(0,000\)"/>
    <numFmt numFmtId="180" formatCode="0.0%;\-0.0%;&quot;&quot;"/>
    <numFmt numFmtId="181" formatCode="0.0%"/>
    <numFmt numFmtId="182" formatCode="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0"/>
      <color indexed="48"/>
      <name val="ＭＳ Ｐ明朝"/>
      <family val="1"/>
      <charset val="128"/>
    </font>
    <font>
      <b/>
      <sz val="12"/>
      <color indexed="2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2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2" fillId="0" borderId="0" xfId="2" applyFont="1" applyFill="1"/>
    <xf numFmtId="0" fontId="2" fillId="0" borderId="0" xfId="2" applyFont="1" applyBorder="1"/>
    <xf numFmtId="0" fontId="1" fillId="0" borderId="0" xfId="0" applyFont="1" applyBorder="1">
      <alignment vertical="center"/>
    </xf>
    <xf numFmtId="0" fontId="2" fillId="0" borderId="0" xfId="2" applyFont="1" applyAlignment="1">
      <alignment horizontal="right"/>
    </xf>
    <xf numFmtId="0" fontId="6" fillId="0" borderId="0" xfId="2" applyFont="1"/>
    <xf numFmtId="0" fontId="2" fillId="0" borderId="1" xfId="2" applyFont="1" applyBorder="1"/>
    <xf numFmtId="0" fontId="7" fillId="0" borderId="0" xfId="2" applyFont="1"/>
    <xf numFmtId="0" fontId="2" fillId="0" borderId="2" xfId="2" applyFont="1" applyBorder="1"/>
    <xf numFmtId="0" fontId="8" fillId="0" borderId="0" xfId="2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5" xfId="0" applyFont="1" applyFill="1" applyBorder="1" applyAlignment="1">
      <alignment horizontal="center" vertical="center"/>
    </xf>
    <xf numFmtId="176" fontId="1" fillId="0" borderId="10" xfId="1" applyNumberForma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4" fillId="0" borderId="10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15" fillId="0" borderId="10" xfId="0" applyNumberFormat="1" applyFont="1" applyFill="1" applyBorder="1" applyAlignment="1">
      <alignment horizontal="right" vertical="center" shrinkToFit="1"/>
    </xf>
    <xf numFmtId="178" fontId="16" fillId="0" borderId="15" xfId="1" applyNumberFormat="1" applyFont="1" applyBorder="1">
      <alignment vertical="center"/>
    </xf>
    <xf numFmtId="178" fontId="16" fillId="0" borderId="16" xfId="1" applyNumberFormat="1" applyFont="1" applyBorder="1">
      <alignment vertical="center"/>
    </xf>
    <xf numFmtId="178" fontId="16" fillId="0" borderId="0" xfId="1" applyNumberFormat="1" applyFont="1" applyBorder="1">
      <alignment vertical="center"/>
    </xf>
    <xf numFmtId="178" fontId="16" fillId="0" borderId="14" xfId="1" applyNumberFormat="1" applyFont="1" applyBorder="1">
      <alignment vertical="center"/>
    </xf>
    <xf numFmtId="178" fontId="16" fillId="0" borderId="18" xfId="1" applyNumberFormat="1" applyFont="1" applyBorder="1">
      <alignment vertical="center"/>
    </xf>
    <xf numFmtId="0" fontId="16" fillId="0" borderId="0" xfId="0" applyFont="1">
      <alignment vertical="center"/>
    </xf>
    <xf numFmtId="179" fontId="16" fillId="0" borderId="15" xfId="1" applyNumberFormat="1" applyFont="1" applyBorder="1">
      <alignment vertical="center"/>
    </xf>
    <xf numFmtId="179" fontId="16" fillId="0" borderId="14" xfId="1" applyNumberFormat="1" applyFont="1" applyBorder="1">
      <alignment vertical="center"/>
    </xf>
    <xf numFmtId="179" fontId="15" fillId="0" borderId="15" xfId="1" applyNumberFormat="1" applyFont="1" applyFill="1" applyBorder="1">
      <alignment vertical="center"/>
    </xf>
    <xf numFmtId="180" fontId="16" fillId="0" borderId="20" xfId="1" applyNumberFormat="1" applyFont="1" applyBorder="1">
      <alignment vertical="center"/>
    </xf>
    <xf numFmtId="180" fontId="16" fillId="0" borderId="19" xfId="1" applyNumberFormat="1" applyFont="1" applyBorder="1">
      <alignment vertical="center"/>
    </xf>
    <xf numFmtId="180" fontId="16" fillId="0" borderId="22" xfId="1" applyNumberFormat="1" applyFont="1" applyBorder="1">
      <alignment vertical="center"/>
    </xf>
    <xf numFmtId="180" fontId="16" fillId="0" borderId="0" xfId="0" applyNumberFormat="1" applyFont="1">
      <alignment vertical="center"/>
    </xf>
    <xf numFmtId="181" fontId="15" fillId="0" borderId="20" xfId="1" applyNumberFormat="1" applyFont="1" applyFill="1" applyBorder="1">
      <alignment vertical="center"/>
    </xf>
    <xf numFmtId="176" fontId="16" fillId="0" borderId="15" xfId="1" applyNumberFormat="1" applyFont="1" applyFill="1" applyBorder="1">
      <alignment vertical="center"/>
    </xf>
    <xf numFmtId="176" fontId="16" fillId="0" borderId="14" xfId="1" applyNumberFormat="1" applyFont="1" applyFill="1" applyBorder="1">
      <alignment vertical="center"/>
    </xf>
    <xf numFmtId="176" fontId="16" fillId="0" borderId="18" xfId="1" applyNumberFormat="1" applyFont="1" applyFill="1" applyBorder="1">
      <alignment vertical="center"/>
    </xf>
    <xf numFmtId="176" fontId="16" fillId="0" borderId="0" xfId="0" applyNumberFormat="1" applyFont="1">
      <alignment vertical="center"/>
    </xf>
    <xf numFmtId="177" fontId="16" fillId="0" borderId="0" xfId="0" applyNumberFormat="1" applyFont="1">
      <alignment vertical="center"/>
    </xf>
    <xf numFmtId="177" fontId="15" fillId="0" borderId="15" xfId="1" applyNumberFormat="1" applyFont="1" applyFill="1" applyBorder="1">
      <alignment vertical="center"/>
    </xf>
    <xf numFmtId="178" fontId="16" fillId="0" borderId="15" xfId="1" applyNumberFormat="1" applyFont="1" applyFill="1" applyBorder="1">
      <alignment vertical="center"/>
    </xf>
    <xf numFmtId="178" fontId="16" fillId="0" borderId="14" xfId="1" applyNumberFormat="1" applyFont="1" applyFill="1" applyBorder="1">
      <alignment vertical="center"/>
    </xf>
    <xf numFmtId="178" fontId="16" fillId="0" borderId="18" xfId="1" applyNumberFormat="1" applyFont="1" applyFill="1" applyBorder="1">
      <alignment vertical="center"/>
    </xf>
    <xf numFmtId="179" fontId="16" fillId="0" borderId="15" xfId="1" applyNumberFormat="1" applyFont="1" applyFill="1" applyBorder="1">
      <alignment vertical="center"/>
    </xf>
    <xf numFmtId="179" fontId="16" fillId="0" borderId="14" xfId="1" applyNumberFormat="1" applyFont="1" applyFill="1" applyBorder="1">
      <alignment vertical="center"/>
    </xf>
    <xf numFmtId="0" fontId="18" fillId="0" borderId="0" xfId="2" applyFont="1"/>
    <xf numFmtId="180" fontId="16" fillId="0" borderId="15" xfId="1" applyNumberFormat="1" applyFont="1" applyFill="1" applyBorder="1">
      <alignment vertical="center"/>
    </xf>
    <xf numFmtId="180" fontId="16" fillId="0" borderId="14" xfId="1" applyNumberFormat="1" applyFont="1" applyFill="1" applyBorder="1">
      <alignment vertical="center"/>
    </xf>
    <xf numFmtId="180" fontId="16" fillId="0" borderId="18" xfId="1" applyNumberFormat="1" applyFont="1" applyFill="1" applyBorder="1">
      <alignment vertical="center"/>
    </xf>
    <xf numFmtId="181" fontId="15" fillId="0" borderId="15" xfId="1" applyNumberFormat="1" applyFont="1" applyFill="1" applyBorder="1">
      <alignment vertical="center"/>
    </xf>
    <xf numFmtId="176" fontId="16" fillId="3" borderId="10" xfId="1" applyNumberFormat="1" applyFont="1" applyFill="1" applyBorder="1">
      <alignment vertical="center"/>
    </xf>
    <xf numFmtId="176" fontId="16" fillId="3" borderId="8" xfId="1" applyNumberFormat="1" applyFont="1" applyFill="1" applyBorder="1">
      <alignment vertical="center"/>
    </xf>
    <xf numFmtId="176" fontId="16" fillId="3" borderId="13" xfId="1" applyNumberFormat="1" applyFont="1" applyFill="1" applyBorder="1">
      <alignment vertical="center"/>
    </xf>
    <xf numFmtId="177" fontId="15" fillId="0" borderId="10" xfId="1" applyNumberFormat="1" applyFont="1" applyFill="1" applyBorder="1">
      <alignment vertical="center"/>
    </xf>
    <xf numFmtId="178" fontId="16" fillId="3" borderId="15" xfId="1" applyNumberFormat="1" applyFont="1" applyFill="1" applyBorder="1">
      <alignment vertical="center"/>
    </xf>
    <xf numFmtId="178" fontId="16" fillId="3" borderId="14" xfId="1" applyNumberFormat="1" applyFont="1" applyFill="1" applyBorder="1">
      <alignment vertical="center"/>
    </xf>
    <xf numFmtId="178" fontId="16" fillId="3" borderId="18" xfId="1" applyNumberFormat="1" applyFont="1" applyFill="1" applyBorder="1">
      <alignment vertical="center"/>
    </xf>
    <xf numFmtId="179" fontId="16" fillId="3" borderId="15" xfId="1" applyNumberFormat="1" applyFont="1" applyFill="1" applyBorder="1">
      <alignment vertical="center"/>
    </xf>
    <xf numFmtId="179" fontId="16" fillId="3" borderId="14" xfId="1" applyNumberFormat="1" applyFont="1" applyFill="1" applyBorder="1">
      <alignment vertical="center"/>
    </xf>
    <xf numFmtId="180" fontId="16" fillId="3" borderId="23" xfId="1" applyNumberFormat="1" applyFont="1" applyFill="1" applyBorder="1">
      <alignment vertical="center"/>
    </xf>
    <xf numFmtId="180" fontId="16" fillId="3" borderId="24" xfId="1" applyNumberFormat="1" applyFont="1" applyFill="1" applyBorder="1">
      <alignment vertical="center"/>
    </xf>
    <xf numFmtId="180" fontId="16" fillId="3" borderId="26" xfId="1" applyNumberFormat="1" applyFont="1" applyFill="1" applyBorder="1">
      <alignment vertical="center"/>
    </xf>
    <xf numFmtId="181" fontId="15" fillId="0" borderId="23" xfId="1" applyNumberFormat="1" applyFont="1" applyFill="1" applyBorder="1">
      <alignment vertical="center"/>
    </xf>
    <xf numFmtId="177" fontId="9" fillId="3" borderId="14" xfId="0" applyNumberFormat="1" applyFont="1" applyFill="1" applyBorder="1" applyAlignment="1">
      <alignment horizontal="center" vertical="center" wrapText="1"/>
    </xf>
    <xf numFmtId="177" fontId="16" fillId="4" borderId="15" xfId="2" applyNumberFormat="1" applyFont="1" applyFill="1" applyBorder="1" applyAlignment="1">
      <alignment horizontal="right" vertical="center"/>
    </xf>
    <xf numFmtId="177" fontId="16" fillId="4" borderId="10" xfId="2" applyNumberFormat="1" applyFont="1" applyFill="1" applyBorder="1" applyAlignment="1">
      <alignment horizontal="right" vertical="center"/>
    </xf>
    <xf numFmtId="177" fontId="16" fillId="4" borderId="14" xfId="2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 shrinkToFit="1"/>
    </xf>
    <xf numFmtId="177" fontId="16" fillId="0" borderId="10" xfId="0" applyNumberFormat="1" applyFont="1" applyFill="1" applyBorder="1" applyAlignment="1">
      <alignment horizontal="right" vertical="center" shrinkToFit="1"/>
    </xf>
    <xf numFmtId="177" fontId="16" fillId="0" borderId="8" xfId="0" applyNumberFormat="1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center" vertical="center" wrapText="1"/>
    </xf>
    <xf numFmtId="178" fontId="16" fillId="0" borderId="15" xfId="1" applyNumberFormat="1" applyFont="1" applyBorder="1" applyAlignment="1">
      <alignment horizontal="right"/>
    </xf>
    <xf numFmtId="178" fontId="16" fillId="0" borderId="14" xfId="1" applyNumberFormat="1" applyFont="1" applyBorder="1" applyAlignment="1">
      <alignment horizontal="right"/>
    </xf>
    <xf numFmtId="178" fontId="1" fillId="0" borderId="18" xfId="1" applyNumberFormat="1" applyFont="1" applyFill="1" applyBorder="1" applyAlignment="1">
      <alignment horizontal="right" vertical="center"/>
    </xf>
    <xf numFmtId="178" fontId="16" fillId="0" borderId="18" xfId="1" applyNumberFormat="1" applyFont="1" applyBorder="1" applyAlignment="1">
      <alignment horizontal="right"/>
    </xf>
    <xf numFmtId="0" fontId="16" fillId="0" borderId="0" xfId="0" applyFont="1" applyBorder="1">
      <alignment vertical="center"/>
    </xf>
    <xf numFmtId="180" fontId="16" fillId="0" borderId="27" xfId="1" applyNumberFormat="1" applyFont="1" applyFill="1" applyBorder="1">
      <alignment vertical="center"/>
    </xf>
    <xf numFmtId="180" fontId="16" fillId="5" borderId="27" xfId="1" applyNumberFormat="1" applyFont="1" applyFill="1" applyBorder="1">
      <alignment vertical="center"/>
    </xf>
    <xf numFmtId="180" fontId="16" fillId="0" borderId="28" xfId="1" applyNumberFormat="1" applyFont="1" applyFill="1" applyBorder="1">
      <alignment vertical="center"/>
    </xf>
    <xf numFmtId="180" fontId="16" fillId="0" borderId="30" xfId="1" applyNumberFormat="1" applyFont="1" applyFill="1" applyBorder="1">
      <alignment vertical="center"/>
    </xf>
    <xf numFmtId="177" fontId="16" fillId="0" borderId="18" xfId="0" applyNumberFormat="1" applyFont="1" applyFill="1" applyBorder="1" applyAlignment="1">
      <alignment horizontal="right" vertical="center" shrinkToFit="1"/>
    </xf>
    <xf numFmtId="177" fontId="16" fillId="0" borderId="15" xfId="0" applyNumberFormat="1" applyFont="1" applyFill="1" applyBorder="1" applyAlignment="1">
      <alignment horizontal="right" vertical="center" shrinkToFit="1"/>
    </xf>
    <xf numFmtId="177" fontId="16" fillId="0" borderId="14" xfId="0" applyNumberFormat="1" applyFont="1" applyFill="1" applyBorder="1" applyAlignment="1">
      <alignment horizontal="right" vertical="center" shrinkToFit="1"/>
    </xf>
    <xf numFmtId="177" fontId="15" fillId="0" borderId="32" xfId="0" applyNumberFormat="1" applyFont="1" applyFill="1" applyBorder="1" applyAlignment="1">
      <alignment horizontal="right" vertical="center" shrinkToFit="1"/>
    </xf>
    <xf numFmtId="182" fontId="16" fillId="0" borderId="15" xfId="1" applyNumberFormat="1" applyFont="1" applyBorder="1" applyAlignment="1">
      <alignment horizontal="right"/>
    </xf>
    <xf numFmtId="180" fontId="16" fillId="0" borderId="23" xfId="1" applyNumberFormat="1" applyFont="1" applyFill="1" applyBorder="1">
      <alignment vertical="center"/>
    </xf>
    <xf numFmtId="180" fontId="16" fillId="0" borderId="24" xfId="1" applyNumberFormat="1" applyFont="1" applyFill="1" applyBorder="1">
      <alignment vertical="center"/>
    </xf>
    <xf numFmtId="180" fontId="16" fillId="0" borderId="26" xfId="1" applyNumberFormat="1" applyFont="1" applyFill="1" applyBorder="1">
      <alignment vertical="center"/>
    </xf>
    <xf numFmtId="181" fontId="15" fillId="0" borderId="27" xfId="1" applyNumberFormat="1" applyFont="1" applyFill="1" applyBorder="1">
      <alignment vertical="center"/>
    </xf>
    <xf numFmtId="177" fontId="16" fillId="4" borderId="10" xfId="1" applyNumberFormat="1" applyFont="1" applyFill="1" applyBorder="1">
      <alignment vertical="center"/>
    </xf>
    <xf numFmtId="0" fontId="9" fillId="3" borderId="24" xfId="0" applyFont="1" applyFill="1" applyBorder="1" applyAlignment="1">
      <alignment horizontal="center" vertical="center" wrapText="1"/>
    </xf>
    <xf numFmtId="176" fontId="16" fillId="0" borderId="10" xfId="1" applyNumberFormat="1" applyFont="1" applyFill="1" applyBorder="1">
      <alignment vertical="center"/>
    </xf>
    <xf numFmtId="176" fontId="16" fillId="0" borderId="11" xfId="1" applyNumberFormat="1" applyFont="1" applyFill="1" applyBorder="1">
      <alignment vertical="center"/>
    </xf>
    <xf numFmtId="176" fontId="16" fillId="0" borderId="10" xfId="0" applyNumberFormat="1" applyFont="1" applyFill="1" applyBorder="1" applyAlignment="1">
      <alignment horizontal="right" vertical="center" shrinkToFit="1"/>
    </xf>
    <xf numFmtId="176" fontId="16" fillId="0" borderId="8" xfId="0" applyNumberFormat="1" applyFont="1" applyFill="1" applyBorder="1" applyAlignment="1">
      <alignment horizontal="right" vertical="center" shrinkToFit="1"/>
    </xf>
    <xf numFmtId="176" fontId="16" fillId="0" borderId="13" xfId="0" applyNumberFormat="1" applyFont="1" applyFill="1" applyBorder="1" applyAlignment="1">
      <alignment horizontal="right" vertical="center" shrinkToFit="1"/>
    </xf>
    <xf numFmtId="178" fontId="16" fillId="0" borderId="16" xfId="1" applyNumberFormat="1" applyFont="1" applyFill="1" applyBorder="1">
      <alignment vertical="center"/>
    </xf>
    <xf numFmtId="178" fontId="16" fillId="0" borderId="0" xfId="1" applyNumberFormat="1" applyFont="1" applyFill="1" applyBorder="1">
      <alignment vertical="center"/>
    </xf>
    <xf numFmtId="176" fontId="16" fillId="6" borderId="10" xfId="1" applyNumberFormat="1" applyFont="1" applyFill="1" applyBorder="1">
      <alignment vertical="center"/>
    </xf>
    <xf numFmtId="176" fontId="16" fillId="6" borderId="8" xfId="1" applyNumberFormat="1" applyFont="1" applyFill="1" applyBorder="1">
      <alignment vertical="center"/>
    </xf>
    <xf numFmtId="176" fontId="16" fillId="6" borderId="13" xfId="1" applyNumberFormat="1" applyFont="1" applyFill="1" applyBorder="1">
      <alignment vertical="center"/>
    </xf>
    <xf numFmtId="178" fontId="16" fillId="6" borderId="15" xfId="1" applyNumberFormat="1" applyFont="1" applyFill="1" applyBorder="1">
      <alignment vertical="center"/>
    </xf>
    <xf numFmtId="178" fontId="16" fillId="6" borderId="14" xfId="1" applyNumberFormat="1" applyFont="1" applyFill="1" applyBorder="1">
      <alignment vertical="center"/>
    </xf>
    <xf numFmtId="178" fontId="16" fillId="6" borderId="18" xfId="1" applyNumberFormat="1" applyFont="1" applyFill="1" applyBorder="1">
      <alignment vertical="center"/>
    </xf>
    <xf numFmtId="179" fontId="16" fillId="6" borderId="15" xfId="1" applyNumberFormat="1" applyFont="1" applyFill="1" applyBorder="1">
      <alignment vertical="center"/>
    </xf>
    <xf numFmtId="179" fontId="16" fillId="6" borderId="14" xfId="1" applyNumberFormat="1" applyFont="1" applyFill="1" applyBorder="1">
      <alignment vertical="center"/>
    </xf>
    <xf numFmtId="180" fontId="16" fillId="6" borderId="23" xfId="1" applyNumberFormat="1" applyFont="1" applyFill="1" applyBorder="1">
      <alignment vertical="center"/>
    </xf>
    <xf numFmtId="180" fontId="16" fillId="6" borderId="24" xfId="1" applyNumberFormat="1" applyFont="1" applyFill="1" applyBorder="1">
      <alignment vertical="center"/>
    </xf>
    <xf numFmtId="180" fontId="16" fillId="6" borderId="26" xfId="1" applyNumberFormat="1" applyFont="1" applyFill="1" applyBorder="1">
      <alignment vertical="center"/>
    </xf>
    <xf numFmtId="177" fontId="16" fillId="7" borderId="15" xfId="2" applyNumberFormat="1" applyFont="1" applyFill="1" applyBorder="1" applyAlignment="1">
      <alignment horizontal="right" vertical="center"/>
    </xf>
    <xf numFmtId="177" fontId="16" fillId="7" borderId="14" xfId="2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 shrinkToFit="1"/>
    </xf>
    <xf numFmtId="177" fontId="16" fillId="0" borderId="32" xfId="0" applyNumberFormat="1" applyFont="1" applyFill="1" applyBorder="1" applyAlignment="1">
      <alignment horizontal="right" vertical="center" shrinkToFit="1"/>
    </xf>
    <xf numFmtId="177" fontId="16" fillId="0" borderId="34" xfId="0" applyNumberFormat="1" applyFont="1" applyFill="1" applyBorder="1" applyAlignment="1">
      <alignment horizontal="right" vertical="center" shrinkToFit="1"/>
    </xf>
    <xf numFmtId="179" fontId="16" fillId="0" borderId="15" xfId="1" applyNumberFormat="1" applyFont="1" applyFill="1" applyBorder="1" applyAlignment="1">
      <alignment horizontal="right" vertical="center"/>
    </xf>
    <xf numFmtId="179" fontId="16" fillId="0" borderId="14" xfId="1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 shrinkToFit="1"/>
    </xf>
    <xf numFmtId="176" fontId="16" fillId="6" borderId="15" xfId="1" applyNumberFormat="1" applyFont="1" applyFill="1" applyBorder="1">
      <alignment vertical="center"/>
    </xf>
    <xf numFmtId="176" fontId="16" fillId="6" borderId="14" xfId="1" applyNumberFormat="1" applyFont="1" applyFill="1" applyBorder="1">
      <alignment vertical="center"/>
    </xf>
    <xf numFmtId="176" fontId="16" fillId="6" borderId="18" xfId="1" applyNumberFormat="1" applyFont="1" applyFill="1" applyBorder="1">
      <alignment vertical="center"/>
    </xf>
    <xf numFmtId="177" fontId="16" fillId="7" borderId="10" xfId="1" applyNumberFormat="1" applyFont="1" applyFill="1" applyBorder="1">
      <alignment vertical="center"/>
    </xf>
    <xf numFmtId="177" fontId="16" fillId="7" borderId="8" xfId="1" applyNumberFormat="1" applyFont="1" applyFill="1" applyBorder="1">
      <alignment vertical="center"/>
    </xf>
    <xf numFmtId="178" fontId="16" fillId="5" borderId="15" xfId="1" applyNumberFormat="1" applyFont="1" applyFill="1" applyBorder="1" applyAlignment="1">
      <alignment horizontal="right"/>
    </xf>
    <xf numFmtId="180" fontId="16" fillId="5" borderId="15" xfId="1" applyNumberFormat="1" applyFont="1" applyFill="1" applyBorder="1">
      <alignment vertical="center"/>
    </xf>
    <xf numFmtId="177" fontId="16" fillId="7" borderId="32" xfId="1" applyNumberFormat="1" applyFont="1" applyFill="1" applyBorder="1">
      <alignment vertical="center"/>
    </xf>
    <xf numFmtId="177" fontId="16" fillId="7" borderId="34" xfId="1" applyNumberFormat="1" applyFont="1" applyFill="1" applyBorder="1">
      <alignment vertical="center"/>
    </xf>
    <xf numFmtId="177" fontId="16" fillId="7" borderId="15" xfId="1" applyNumberFormat="1" applyFont="1" applyFill="1" applyBorder="1">
      <alignment vertical="center"/>
    </xf>
    <xf numFmtId="177" fontId="16" fillId="7" borderId="14" xfId="1" applyNumberFormat="1" applyFont="1" applyFill="1" applyBorder="1">
      <alignment vertical="center"/>
    </xf>
    <xf numFmtId="180" fontId="16" fillId="0" borderId="22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5" fillId="0" borderId="9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0" xfId="2" applyFont="1" applyBorder="1"/>
    <xf numFmtId="0" fontId="1" fillId="0" borderId="2" xfId="2" applyFont="1" applyBorder="1"/>
    <xf numFmtId="176" fontId="1" fillId="0" borderId="12" xfId="0" applyNumberFormat="1" applyFont="1" applyBorder="1" applyAlignment="1">
      <alignment horizontal="right" vertical="center" shrinkToFit="1"/>
    </xf>
    <xf numFmtId="178" fontId="16" fillId="0" borderId="17" xfId="1" applyNumberFormat="1" applyFont="1" applyBorder="1">
      <alignment vertical="center"/>
    </xf>
    <xf numFmtId="180" fontId="16" fillId="0" borderId="21" xfId="1" applyNumberFormat="1" applyFont="1" applyBorder="1">
      <alignment vertical="center"/>
    </xf>
    <xf numFmtId="176" fontId="16" fillId="0" borderId="17" xfId="1" applyNumberFormat="1" applyFont="1" applyFill="1" applyBorder="1">
      <alignment vertical="center"/>
    </xf>
    <xf numFmtId="178" fontId="16" fillId="0" borderId="17" xfId="1" applyNumberFormat="1" applyFont="1" applyFill="1" applyBorder="1">
      <alignment vertical="center"/>
    </xf>
    <xf numFmtId="180" fontId="16" fillId="0" borderId="17" xfId="1" applyNumberFormat="1" applyFont="1" applyFill="1" applyBorder="1">
      <alignment vertical="center"/>
    </xf>
    <xf numFmtId="176" fontId="16" fillId="3" borderId="12" xfId="1" applyNumberFormat="1" applyFont="1" applyFill="1" applyBorder="1">
      <alignment vertical="center"/>
    </xf>
    <xf numFmtId="178" fontId="16" fillId="3" borderId="17" xfId="1" applyNumberFormat="1" applyFont="1" applyFill="1" applyBorder="1">
      <alignment vertical="center"/>
    </xf>
    <xf numFmtId="180" fontId="16" fillId="3" borderId="25" xfId="1" applyNumberFormat="1" applyFont="1" applyFill="1" applyBorder="1">
      <alignment vertical="center"/>
    </xf>
    <xf numFmtId="177" fontId="16" fillId="0" borderId="12" xfId="0" applyNumberFormat="1" applyFont="1" applyFill="1" applyBorder="1" applyAlignment="1">
      <alignment horizontal="right" vertical="center" shrinkToFit="1"/>
    </xf>
    <xf numFmtId="180" fontId="16" fillId="0" borderId="29" xfId="1" applyNumberFormat="1" applyFont="1" applyFill="1" applyBorder="1">
      <alignment vertical="center"/>
    </xf>
    <xf numFmtId="177" fontId="16" fillId="0" borderId="17" xfId="0" applyNumberFormat="1" applyFont="1" applyFill="1" applyBorder="1" applyAlignment="1">
      <alignment horizontal="right" vertical="center" shrinkToFit="1"/>
    </xf>
    <xf numFmtId="180" fontId="16" fillId="0" borderId="25" xfId="1" applyNumberFormat="1" applyFont="1" applyFill="1" applyBorder="1">
      <alignment vertical="center"/>
    </xf>
    <xf numFmtId="176" fontId="16" fillId="0" borderId="12" xfId="0" applyNumberFormat="1" applyFont="1" applyFill="1" applyBorder="1" applyAlignment="1">
      <alignment horizontal="right" vertical="center" shrinkToFit="1"/>
    </xf>
    <xf numFmtId="176" fontId="16" fillId="6" borderId="12" xfId="1" applyNumberFormat="1" applyFont="1" applyFill="1" applyBorder="1">
      <alignment vertical="center"/>
    </xf>
    <xf numFmtId="178" fontId="16" fillId="6" borderId="17" xfId="1" applyNumberFormat="1" applyFont="1" applyFill="1" applyBorder="1">
      <alignment vertical="center"/>
    </xf>
    <xf numFmtId="180" fontId="16" fillId="6" borderId="25" xfId="1" applyNumberFormat="1" applyFont="1" applyFill="1" applyBorder="1">
      <alignment vertical="center"/>
    </xf>
    <xf numFmtId="177" fontId="16" fillId="0" borderId="33" xfId="0" applyNumberFormat="1" applyFont="1" applyFill="1" applyBorder="1" applyAlignment="1">
      <alignment horizontal="right" vertical="center" shrinkToFit="1"/>
    </xf>
    <xf numFmtId="176" fontId="16" fillId="6" borderId="17" xfId="1" applyNumberFormat="1" applyFont="1" applyFill="1" applyBorder="1">
      <alignment vertical="center"/>
    </xf>
    <xf numFmtId="180" fontId="16" fillId="0" borderId="21" xfId="1" applyNumberFormat="1" applyFont="1" applyFill="1" applyBorder="1">
      <alignment vertical="center"/>
    </xf>
    <xf numFmtId="0" fontId="1" fillId="0" borderId="0" xfId="2" applyFont="1"/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tabSelected="1" zoomScale="80" zoomScaleNormal="80" zoomScaleSheetLayoutView="115" workbookViewId="0">
      <pane xSplit="3" ySplit="6" topLeftCell="D7" activePane="bottomRight" state="frozen"/>
      <selection activeCell="M15" sqref="M15"/>
      <selection pane="topRight" activeCell="M15" sqref="M15"/>
      <selection pane="bottomLeft" activeCell="M15" sqref="M15"/>
      <selection pane="bottomRight"/>
    </sheetView>
  </sheetViews>
  <sheetFormatPr defaultRowHeight="13.5" x14ac:dyDescent="0.15"/>
  <cols>
    <col min="1" max="2" width="4.25" customWidth="1"/>
    <col min="3" max="3" width="15" customWidth="1"/>
    <col min="4" max="4" width="10.625" customWidth="1"/>
    <col min="5" max="5" width="10.625" style="144" customWidth="1"/>
    <col min="6" max="6" width="10.625" customWidth="1"/>
    <col min="7" max="7" width="10.5" bestFit="1" customWidth="1"/>
    <col min="8" max="13" width="10.625" style="144" customWidth="1"/>
    <col min="14" max="14" width="10.625" style="153" customWidth="1"/>
    <col min="15" max="15" width="10.625" style="144" customWidth="1"/>
    <col min="16" max="16" width="11.75" style="144" customWidth="1"/>
    <col min="17" max="17" width="12.125" style="144" customWidth="1"/>
    <col min="18" max="18" width="1.625" customWidth="1"/>
    <col min="19" max="19" width="11.75" customWidth="1"/>
    <col min="20" max="20" width="12.125" style="144" customWidth="1"/>
    <col min="21" max="21" width="11.75" style="144" customWidth="1"/>
    <col min="22" max="22" width="2" customWidth="1"/>
    <col min="25" max="25" width="4.25" customWidth="1"/>
    <col min="26" max="26" width="11.75" style="149" customWidth="1"/>
  </cols>
  <sheetData>
    <row r="1" spans="1:37" s="1" customFormat="1" ht="21" customHeight="1" x14ac:dyDescent="0.2">
      <c r="B1" s="2" t="s">
        <v>0</v>
      </c>
      <c r="C1" s="3"/>
      <c r="P1" s="189"/>
      <c r="Q1" s="4"/>
      <c r="R1" s="5"/>
      <c r="S1" s="4"/>
      <c r="T1" s="4"/>
      <c r="U1" s="189"/>
      <c r="W1" s="4"/>
      <c r="Z1" s="3"/>
      <c r="AH1" s="6"/>
      <c r="AI1" s="6"/>
      <c r="AJ1" s="6"/>
      <c r="AK1" s="6"/>
    </row>
    <row r="2" spans="1:37" s="1" customFormat="1" ht="15.75" customHeight="1" thickBot="1" x14ac:dyDescent="0.25">
      <c r="B2" s="7"/>
      <c r="C2" s="3"/>
      <c r="K2" s="8"/>
      <c r="N2" s="9"/>
      <c r="P2" s="190"/>
      <c r="Q2" s="10"/>
      <c r="R2"/>
      <c r="U2" s="211"/>
      <c r="Z2" s="11" t="s">
        <v>1</v>
      </c>
      <c r="AH2" s="6"/>
      <c r="AI2" s="6"/>
      <c r="AJ2" s="6"/>
      <c r="AK2" s="6"/>
    </row>
    <row r="3" spans="1:37" ht="30" customHeight="1" thickTop="1" x14ac:dyDescent="0.15">
      <c r="A3" s="172" t="s">
        <v>2</v>
      </c>
      <c r="B3" s="173"/>
      <c r="C3" s="173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S3" s="17" t="s">
        <v>17</v>
      </c>
      <c r="T3" s="18" t="s">
        <v>18</v>
      </c>
      <c r="U3" s="19" t="s">
        <v>19</v>
      </c>
      <c r="W3" s="20" t="s">
        <v>20</v>
      </c>
      <c r="Z3" s="21" t="s">
        <v>16</v>
      </c>
    </row>
    <row r="4" spans="1:37" s="31" customFormat="1" ht="14.25" customHeight="1" x14ac:dyDescent="0.15">
      <c r="A4" s="174" t="s">
        <v>21</v>
      </c>
      <c r="B4" s="175"/>
      <c r="C4" s="175"/>
      <c r="D4" s="22">
        <f>D7+D28</f>
        <v>1220494</v>
      </c>
      <c r="E4" s="23">
        <f t="shared" ref="E4:N4" si="0">E7+E28</f>
        <v>1373562</v>
      </c>
      <c r="F4" s="24">
        <f t="shared" si="0"/>
        <v>1255053</v>
      </c>
      <c r="G4" s="24">
        <f t="shared" si="0"/>
        <v>0</v>
      </c>
      <c r="H4" s="25">
        <f>H7+H28</f>
        <v>0</v>
      </c>
      <c r="I4" s="26">
        <f t="shared" si="0"/>
        <v>0</v>
      </c>
      <c r="J4" s="25">
        <f t="shared" si="0"/>
        <v>0</v>
      </c>
      <c r="K4" s="26">
        <f t="shared" si="0"/>
        <v>0</v>
      </c>
      <c r="L4" s="25">
        <f t="shared" si="0"/>
        <v>0</v>
      </c>
      <c r="M4" s="26">
        <f t="shared" si="0"/>
        <v>0</v>
      </c>
      <c r="N4" s="27">
        <f t="shared" si="0"/>
        <v>0</v>
      </c>
      <c r="O4" s="28">
        <f>O7+O28</f>
        <v>0</v>
      </c>
      <c r="P4" s="191">
        <f>P7+P28</f>
        <v>3849109</v>
      </c>
      <c r="Q4" s="29">
        <f>Q7+Q28</f>
        <v>3849109</v>
      </c>
      <c r="R4" s="30"/>
      <c r="S4" s="26">
        <f t="shared" ref="S4:U5" si="1">S7+S28</f>
        <v>3849109</v>
      </c>
      <c r="T4" s="28">
        <f t="shared" si="1"/>
        <v>0</v>
      </c>
      <c r="U4" s="29">
        <f t="shared" si="1"/>
        <v>3849109</v>
      </c>
      <c r="W4" s="32" t="s">
        <v>22</v>
      </c>
      <c r="Z4" s="33">
        <f>Z7+Z28</f>
        <v>3849109</v>
      </c>
    </row>
    <row r="5" spans="1:37" ht="14.25" customHeight="1" x14ac:dyDescent="0.15">
      <c r="A5" s="176"/>
      <c r="B5" s="177"/>
      <c r="C5" s="177"/>
      <c r="D5" s="34">
        <f t="shared" ref="D5:O5" si="2">D8+D29</f>
        <v>1301789</v>
      </c>
      <c r="E5" s="35">
        <f t="shared" si="2"/>
        <v>1358292</v>
      </c>
      <c r="F5" s="36">
        <f>F8+F29</f>
        <v>1449827</v>
      </c>
      <c r="G5" s="34">
        <f t="shared" si="2"/>
        <v>1243508</v>
      </c>
      <c r="H5" s="36">
        <f t="shared" si="2"/>
        <v>1202746</v>
      </c>
      <c r="I5" s="34">
        <f t="shared" si="2"/>
        <v>1374946</v>
      </c>
      <c r="J5" s="36">
        <f t="shared" si="2"/>
        <v>1367297</v>
      </c>
      <c r="K5" s="34">
        <f t="shared" si="2"/>
        <v>1309171</v>
      </c>
      <c r="L5" s="36">
        <f t="shared" si="2"/>
        <v>1239376</v>
      </c>
      <c r="M5" s="34">
        <f t="shared" si="2"/>
        <v>1311256</v>
      </c>
      <c r="N5" s="34">
        <f t="shared" si="2"/>
        <v>1291117</v>
      </c>
      <c r="O5" s="37">
        <f t="shared" si="2"/>
        <v>1381010</v>
      </c>
      <c r="P5" s="192">
        <f>P8+P29</f>
        <v>4109908</v>
      </c>
      <c r="Q5" s="38">
        <f>Q8+Q29</f>
        <v>15830335</v>
      </c>
      <c r="R5" s="39"/>
      <c r="S5" s="40">
        <f t="shared" si="1"/>
        <v>7931108</v>
      </c>
      <c r="T5" s="41">
        <f t="shared" si="1"/>
        <v>7899227</v>
      </c>
      <c r="U5" s="38">
        <f t="shared" si="1"/>
        <v>4109908</v>
      </c>
      <c r="V5" s="39"/>
      <c r="W5" s="39" t="s">
        <v>23</v>
      </c>
      <c r="X5" s="39"/>
      <c r="Y5" s="39"/>
      <c r="Z5" s="42">
        <f>Z8+Z29</f>
        <v>15830335</v>
      </c>
    </row>
    <row r="6" spans="1:37" ht="14.25" customHeight="1" thickBot="1" x14ac:dyDescent="0.2">
      <c r="A6" s="178"/>
      <c r="B6" s="179"/>
      <c r="C6" s="179"/>
      <c r="D6" s="43">
        <f t="shared" ref="D6:Q6" si="3">D4/D5</f>
        <v>0.93755132360159754</v>
      </c>
      <c r="E6" s="43">
        <f t="shared" si="3"/>
        <v>1.0112420598810858</v>
      </c>
      <c r="F6" s="43">
        <f t="shared" si="3"/>
        <v>0.86565707494756272</v>
      </c>
      <c r="G6" s="43">
        <f t="shared" si="3"/>
        <v>0</v>
      </c>
      <c r="H6" s="43">
        <f t="shared" si="3"/>
        <v>0</v>
      </c>
      <c r="I6" s="43">
        <f t="shared" si="3"/>
        <v>0</v>
      </c>
      <c r="J6" s="43">
        <f t="shared" si="3"/>
        <v>0</v>
      </c>
      <c r="K6" s="43">
        <f t="shared" si="3"/>
        <v>0</v>
      </c>
      <c r="L6" s="43">
        <f t="shared" si="3"/>
        <v>0</v>
      </c>
      <c r="M6" s="43">
        <f t="shared" si="3"/>
        <v>0</v>
      </c>
      <c r="N6" s="43">
        <f t="shared" si="3"/>
        <v>0</v>
      </c>
      <c r="O6" s="44">
        <f t="shared" si="3"/>
        <v>0</v>
      </c>
      <c r="P6" s="193">
        <f t="shared" si="3"/>
        <v>0.9365438350444828</v>
      </c>
      <c r="Q6" s="45">
        <f t="shared" si="3"/>
        <v>0.24314766554213793</v>
      </c>
      <c r="R6" s="46"/>
      <c r="S6" s="43">
        <f>S4/S5</f>
        <v>0.48531794044413468</v>
      </c>
      <c r="T6" s="44">
        <f>T4/T5</f>
        <v>0</v>
      </c>
      <c r="U6" s="45">
        <f>U4/U5</f>
        <v>0.9365438350444828</v>
      </c>
      <c r="V6" s="39"/>
      <c r="W6" s="39" t="s">
        <v>24</v>
      </c>
      <c r="X6" s="39"/>
      <c r="Y6" s="39"/>
      <c r="Z6" s="47"/>
    </row>
    <row r="7" spans="1:37" s="31" customFormat="1" ht="14.25" customHeight="1" thickTop="1" x14ac:dyDescent="0.15">
      <c r="A7" s="180" t="s">
        <v>25</v>
      </c>
      <c r="B7" s="181"/>
      <c r="C7" s="181"/>
      <c r="D7" s="48">
        <f>D10+D19</f>
        <v>719928</v>
      </c>
      <c r="E7" s="48">
        <f t="shared" ref="E7:Q8" si="4">E10+E19</f>
        <v>816584</v>
      </c>
      <c r="F7" s="48">
        <f t="shared" si="4"/>
        <v>698168</v>
      </c>
      <c r="G7" s="48">
        <f t="shared" si="4"/>
        <v>0</v>
      </c>
      <c r="H7" s="48">
        <f>H10+H19</f>
        <v>0</v>
      </c>
      <c r="I7" s="48">
        <f t="shared" si="4"/>
        <v>0</v>
      </c>
      <c r="J7" s="48">
        <f t="shared" si="4"/>
        <v>0</v>
      </c>
      <c r="K7" s="48">
        <f t="shared" si="4"/>
        <v>0</v>
      </c>
      <c r="L7" s="48">
        <f t="shared" si="4"/>
        <v>0</v>
      </c>
      <c r="M7" s="48">
        <f t="shared" si="4"/>
        <v>0</v>
      </c>
      <c r="N7" s="48">
        <f t="shared" si="4"/>
        <v>0</v>
      </c>
      <c r="O7" s="49">
        <f t="shared" si="4"/>
        <v>0</v>
      </c>
      <c r="P7" s="194">
        <f t="shared" si="4"/>
        <v>2234680</v>
      </c>
      <c r="Q7" s="50">
        <f t="shared" si="4"/>
        <v>2234680</v>
      </c>
      <c r="R7" s="51"/>
      <c r="S7" s="48">
        <f t="shared" ref="S7:U8" si="5">S10+S19</f>
        <v>2234680</v>
      </c>
      <c r="T7" s="49">
        <f>T10+T19</f>
        <v>0</v>
      </c>
      <c r="U7" s="50">
        <f>U10+U19</f>
        <v>2234680</v>
      </c>
      <c r="V7" s="52"/>
      <c r="W7" s="52"/>
      <c r="X7" s="52"/>
      <c r="Y7" s="52"/>
      <c r="Z7" s="53">
        <f>Z10+Z19</f>
        <v>2234680</v>
      </c>
    </row>
    <row r="8" spans="1:37" ht="14.25" customHeight="1" x14ac:dyDescent="0.15">
      <c r="A8" s="180"/>
      <c r="B8" s="181"/>
      <c r="C8" s="181"/>
      <c r="D8" s="54">
        <f t="shared" ref="D8:O8" si="6">D11+D20</f>
        <v>791730</v>
      </c>
      <c r="E8" s="54">
        <f t="shared" si="6"/>
        <v>811757</v>
      </c>
      <c r="F8" s="54">
        <f t="shared" si="6"/>
        <v>837240</v>
      </c>
      <c r="G8" s="54">
        <f t="shared" si="6"/>
        <v>669254</v>
      </c>
      <c r="H8" s="54">
        <f t="shared" si="6"/>
        <v>685138</v>
      </c>
      <c r="I8" s="54">
        <f t="shared" si="6"/>
        <v>839013</v>
      </c>
      <c r="J8" s="54">
        <f t="shared" si="6"/>
        <v>806948</v>
      </c>
      <c r="K8" s="54">
        <f t="shared" si="6"/>
        <v>792590</v>
      </c>
      <c r="L8" s="54">
        <f t="shared" si="6"/>
        <v>702991</v>
      </c>
      <c r="M8" s="54">
        <f t="shared" si="6"/>
        <v>764252</v>
      </c>
      <c r="N8" s="54">
        <f t="shared" si="6"/>
        <v>752088</v>
      </c>
      <c r="O8" s="55">
        <f t="shared" si="6"/>
        <v>801881</v>
      </c>
      <c r="P8" s="195">
        <f t="shared" si="4"/>
        <v>2440727</v>
      </c>
      <c r="Q8" s="56">
        <f t="shared" si="4"/>
        <v>9254882</v>
      </c>
      <c r="R8" s="39"/>
      <c r="S8" s="57">
        <f t="shared" si="5"/>
        <v>4634132</v>
      </c>
      <c r="T8" s="58">
        <f t="shared" si="5"/>
        <v>4620750</v>
      </c>
      <c r="U8" s="56">
        <f t="shared" si="5"/>
        <v>2440727</v>
      </c>
      <c r="V8" s="39"/>
      <c r="W8" s="59" t="s">
        <v>26</v>
      </c>
      <c r="X8" s="39"/>
      <c r="Y8" s="39"/>
      <c r="Z8" s="42">
        <f>Z11+Z20</f>
        <v>9254882</v>
      </c>
    </row>
    <row r="9" spans="1:37" ht="14.25" customHeight="1" x14ac:dyDescent="0.15">
      <c r="A9" s="180"/>
      <c r="B9" s="181"/>
      <c r="C9" s="181"/>
      <c r="D9" s="60">
        <f t="shared" ref="D9:Q9" si="7">D7/D8</f>
        <v>0.90930999204274188</v>
      </c>
      <c r="E9" s="60">
        <f t="shared" si="7"/>
        <v>1.005946360795164</v>
      </c>
      <c r="F9" s="60">
        <f t="shared" si="7"/>
        <v>0.83389231283741816</v>
      </c>
      <c r="G9" s="60">
        <f t="shared" si="7"/>
        <v>0</v>
      </c>
      <c r="H9" s="60">
        <f t="shared" si="7"/>
        <v>0</v>
      </c>
      <c r="I9" s="60">
        <f t="shared" si="7"/>
        <v>0</v>
      </c>
      <c r="J9" s="60">
        <f t="shared" si="7"/>
        <v>0</v>
      </c>
      <c r="K9" s="60">
        <f t="shared" si="7"/>
        <v>0</v>
      </c>
      <c r="L9" s="60">
        <f t="shared" si="7"/>
        <v>0</v>
      </c>
      <c r="M9" s="60">
        <f t="shared" si="7"/>
        <v>0</v>
      </c>
      <c r="N9" s="60">
        <f t="shared" si="7"/>
        <v>0</v>
      </c>
      <c r="O9" s="61">
        <f t="shared" si="7"/>
        <v>0</v>
      </c>
      <c r="P9" s="196">
        <f t="shared" si="7"/>
        <v>0.91557966130583224</v>
      </c>
      <c r="Q9" s="62">
        <f t="shared" si="7"/>
        <v>0.24145958857173977</v>
      </c>
      <c r="R9" s="46"/>
      <c r="S9" s="60">
        <f>S7/S8</f>
        <v>0.48222191340255305</v>
      </c>
      <c r="T9" s="61">
        <f>T7/T8</f>
        <v>0</v>
      </c>
      <c r="U9" s="62">
        <f>U7/U8</f>
        <v>0.91557966130583224</v>
      </c>
      <c r="V9" s="39"/>
      <c r="W9" s="39"/>
      <c r="X9" s="39"/>
      <c r="Y9" s="39"/>
      <c r="Z9" s="63"/>
    </row>
    <row r="10" spans="1:37" s="31" customFormat="1" ht="14.25" customHeight="1" x14ac:dyDescent="0.15">
      <c r="A10" s="163"/>
      <c r="B10" s="182" t="s">
        <v>27</v>
      </c>
      <c r="C10" s="183"/>
      <c r="D10" s="64">
        <f>D13+D16</f>
        <v>208255</v>
      </c>
      <c r="E10" s="64">
        <f t="shared" ref="E10:N10" si="8">E13+E16</f>
        <v>263970</v>
      </c>
      <c r="F10" s="64">
        <f t="shared" si="8"/>
        <v>263847</v>
      </c>
      <c r="G10" s="64">
        <f t="shared" si="8"/>
        <v>0</v>
      </c>
      <c r="H10" s="64">
        <f>H13+H16</f>
        <v>0</v>
      </c>
      <c r="I10" s="64">
        <f t="shared" si="8"/>
        <v>0</v>
      </c>
      <c r="J10" s="64">
        <f t="shared" si="8"/>
        <v>0</v>
      </c>
      <c r="K10" s="64">
        <f t="shared" si="8"/>
        <v>0</v>
      </c>
      <c r="L10" s="64">
        <f t="shared" si="8"/>
        <v>0</v>
      </c>
      <c r="M10" s="64">
        <f t="shared" si="8"/>
        <v>0</v>
      </c>
      <c r="N10" s="64">
        <f t="shared" si="8"/>
        <v>0</v>
      </c>
      <c r="O10" s="65">
        <f>O13+O16</f>
        <v>0</v>
      </c>
      <c r="P10" s="197">
        <f>P13+P16</f>
        <v>736072</v>
      </c>
      <c r="Q10" s="66">
        <f>Q13+Q16</f>
        <v>736072</v>
      </c>
      <c r="R10" s="51"/>
      <c r="S10" s="64">
        <f>S13+S16</f>
        <v>736072</v>
      </c>
      <c r="T10" s="65">
        <f>T13+T16</f>
        <v>0</v>
      </c>
      <c r="U10" s="66">
        <f>U13+U16</f>
        <v>736072</v>
      </c>
      <c r="V10" s="52"/>
      <c r="W10" s="52"/>
      <c r="X10" s="52"/>
      <c r="Y10" s="52"/>
      <c r="Z10" s="67">
        <f>Z13+Z16</f>
        <v>736072</v>
      </c>
    </row>
    <row r="11" spans="1:37" ht="14.25" customHeight="1" x14ac:dyDescent="0.15">
      <c r="A11" s="163"/>
      <c r="B11" s="184"/>
      <c r="C11" s="185"/>
      <c r="D11" s="68">
        <f>SUM(D14,D17)</f>
        <v>224117</v>
      </c>
      <c r="E11" s="68">
        <f t="shared" ref="E11:Q11" si="9">SUM(E14,E17)</f>
        <v>294518</v>
      </c>
      <c r="F11" s="68">
        <f>SUM(F14,F17)</f>
        <v>297841</v>
      </c>
      <c r="G11" s="68">
        <f t="shared" si="9"/>
        <v>285134</v>
      </c>
      <c r="H11" s="68">
        <f t="shared" si="9"/>
        <v>248341</v>
      </c>
      <c r="I11" s="68">
        <f t="shared" si="9"/>
        <v>269031</v>
      </c>
      <c r="J11" s="68">
        <f t="shared" si="9"/>
        <v>290777</v>
      </c>
      <c r="K11" s="68">
        <f t="shared" si="9"/>
        <v>233952</v>
      </c>
      <c r="L11" s="68">
        <f t="shared" si="9"/>
        <v>290047</v>
      </c>
      <c r="M11" s="68">
        <f t="shared" si="9"/>
        <v>317157</v>
      </c>
      <c r="N11" s="68">
        <f t="shared" si="9"/>
        <v>287740</v>
      </c>
      <c r="O11" s="69">
        <f t="shared" si="9"/>
        <v>290048</v>
      </c>
      <c r="P11" s="198">
        <f t="shared" si="9"/>
        <v>816476</v>
      </c>
      <c r="Q11" s="70">
        <f t="shared" si="9"/>
        <v>3328703</v>
      </c>
      <c r="R11" s="39"/>
      <c r="S11" s="71">
        <f>S14+S17</f>
        <v>1618982</v>
      </c>
      <c r="T11" s="72">
        <f>T14+T17</f>
        <v>1709721</v>
      </c>
      <c r="U11" s="70">
        <f>SUM(U14,U17)</f>
        <v>816476</v>
      </c>
      <c r="V11" s="39"/>
      <c r="W11" s="39"/>
      <c r="X11" s="39"/>
      <c r="Y11" s="39"/>
      <c r="Z11" s="42">
        <f>Z14+Z17</f>
        <v>3328703</v>
      </c>
    </row>
    <row r="12" spans="1:37" ht="14.25" customHeight="1" x14ac:dyDescent="0.15">
      <c r="A12" s="163"/>
      <c r="B12" s="184"/>
      <c r="C12" s="185"/>
      <c r="D12" s="73">
        <f>D10/D11</f>
        <v>0.92922446757720301</v>
      </c>
      <c r="E12" s="73">
        <f>E10/E11</f>
        <v>0.89627798640490564</v>
      </c>
      <c r="F12" s="73">
        <f t="shared" ref="F12:Q12" si="10">F10/F11</f>
        <v>0.88586527711094176</v>
      </c>
      <c r="G12" s="73">
        <f t="shared" si="10"/>
        <v>0</v>
      </c>
      <c r="H12" s="73">
        <f t="shared" si="10"/>
        <v>0</v>
      </c>
      <c r="I12" s="73">
        <f t="shared" si="10"/>
        <v>0</v>
      </c>
      <c r="J12" s="73">
        <f t="shared" si="10"/>
        <v>0</v>
      </c>
      <c r="K12" s="73">
        <f t="shared" si="10"/>
        <v>0</v>
      </c>
      <c r="L12" s="73">
        <f t="shared" si="10"/>
        <v>0</v>
      </c>
      <c r="M12" s="73">
        <f t="shared" si="10"/>
        <v>0</v>
      </c>
      <c r="N12" s="73">
        <f t="shared" si="10"/>
        <v>0</v>
      </c>
      <c r="O12" s="74">
        <f t="shared" si="10"/>
        <v>0</v>
      </c>
      <c r="P12" s="199">
        <f t="shared" si="10"/>
        <v>0.90152313111469295</v>
      </c>
      <c r="Q12" s="75">
        <f t="shared" si="10"/>
        <v>0.22112876997437139</v>
      </c>
      <c r="R12" s="46"/>
      <c r="S12" s="73">
        <f>S10/S11</f>
        <v>0.45465113262531642</v>
      </c>
      <c r="T12" s="74">
        <f>T10/T11</f>
        <v>0</v>
      </c>
      <c r="U12" s="75">
        <f>U10/U11</f>
        <v>0.90152313111469295</v>
      </c>
      <c r="V12" s="39"/>
      <c r="W12" s="39"/>
      <c r="X12" s="39"/>
      <c r="Y12" s="39"/>
      <c r="Z12" s="76"/>
    </row>
    <row r="13" spans="1:37" s="31" customFormat="1" ht="14.25" x14ac:dyDescent="0.15">
      <c r="A13" s="163"/>
      <c r="B13" s="77"/>
      <c r="C13" s="171" t="s">
        <v>28</v>
      </c>
      <c r="D13" s="78">
        <v>199400</v>
      </c>
      <c r="E13" s="78">
        <v>257580</v>
      </c>
      <c r="F13" s="78">
        <v>252540</v>
      </c>
      <c r="G13" s="78"/>
      <c r="H13" s="78"/>
      <c r="I13" s="78"/>
      <c r="J13" s="78"/>
      <c r="K13" s="78"/>
      <c r="L13" s="78"/>
      <c r="M13" s="78"/>
      <c r="N13" s="79"/>
      <c r="O13" s="80"/>
      <c r="P13" s="200">
        <f>SUM(D13:O13)</f>
        <v>709520</v>
      </c>
      <c r="Q13" s="81">
        <f>SUM(D13:O13)</f>
        <v>709520</v>
      </c>
      <c r="R13" s="52"/>
      <c r="S13" s="82">
        <f>SUM(D13:I13)</f>
        <v>709520</v>
      </c>
      <c r="T13" s="83">
        <f>SUM(J13:O13)</f>
        <v>0</v>
      </c>
      <c r="U13" s="81">
        <f>SUM(D13:O13)</f>
        <v>709520</v>
      </c>
      <c r="V13" s="52"/>
      <c r="W13" s="52"/>
      <c r="X13" s="52"/>
      <c r="Y13" s="52"/>
      <c r="Z13" s="33">
        <f>S13+T13</f>
        <v>709520</v>
      </c>
    </row>
    <row r="14" spans="1:37" ht="14.25" x14ac:dyDescent="0.15">
      <c r="A14" s="163"/>
      <c r="B14" s="84"/>
      <c r="C14" s="186"/>
      <c r="D14" s="85">
        <v>217160</v>
      </c>
      <c r="E14" s="85">
        <v>287320</v>
      </c>
      <c r="F14" s="85">
        <v>293460</v>
      </c>
      <c r="G14" s="85">
        <v>269040</v>
      </c>
      <c r="H14" s="85">
        <v>239880</v>
      </c>
      <c r="I14" s="85">
        <v>263220</v>
      </c>
      <c r="J14" s="85">
        <v>284840</v>
      </c>
      <c r="K14" s="85">
        <v>230520</v>
      </c>
      <c r="L14" s="85">
        <v>281380</v>
      </c>
      <c r="M14" s="85">
        <v>297600</v>
      </c>
      <c r="N14" s="85">
        <v>287740</v>
      </c>
      <c r="O14" s="86">
        <v>286020</v>
      </c>
      <c r="P14" s="87">
        <f>SUMPRODUCT(D14:O14,((D13:O13)&lt;&gt;"")*1)</f>
        <v>797940</v>
      </c>
      <c r="Q14" s="88">
        <f>SUM(D14:O14)</f>
        <v>3238180</v>
      </c>
      <c r="R14" s="39"/>
      <c r="S14" s="57">
        <f>SUM(D14:I14)</f>
        <v>1570080</v>
      </c>
      <c r="T14" s="58">
        <f>SUM(J14:O14)</f>
        <v>1668100</v>
      </c>
      <c r="U14" s="87">
        <f>SUMPRODUCT(D14:O14,((D13:O13)&lt;&gt;"")*1)</f>
        <v>797940</v>
      </c>
      <c r="V14" s="89"/>
      <c r="W14" s="39"/>
      <c r="X14" s="39"/>
      <c r="Y14" s="39"/>
      <c r="Z14" s="42">
        <f>S14+T14</f>
        <v>3238180</v>
      </c>
    </row>
    <row r="15" spans="1:37" ht="14.25" x14ac:dyDescent="0.15">
      <c r="A15" s="163"/>
      <c r="B15" s="84"/>
      <c r="C15" s="187"/>
      <c r="D15" s="90">
        <f t="shared" ref="D15:Q15" si="11">D13/D14</f>
        <v>0.91821698286977349</v>
      </c>
      <c r="E15" s="90">
        <f t="shared" si="11"/>
        <v>0.89649171655297233</v>
      </c>
      <c r="F15" s="91">
        <f t="shared" si="11"/>
        <v>0.8605602126354529</v>
      </c>
      <c r="G15" s="90">
        <f t="shared" si="11"/>
        <v>0</v>
      </c>
      <c r="H15" s="90">
        <f t="shared" si="11"/>
        <v>0</v>
      </c>
      <c r="I15" s="90">
        <f>I13/I14</f>
        <v>0</v>
      </c>
      <c r="J15" s="90">
        <f t="shared" si="11"/>
        <v>0</v>
      </c>
      <c r="K15" s="90">
        <f t="shared" si="11"/>
        <v>0</v>
      </c>
      <c r="L15" s="90">
        <f t="shared" si="11"/>
        <v>0</v>
      </c>
      <c r="M15" s="90">
        <f t="shared" si="11"/>
        <v>0</v>
      </c>
      <c r="N15" s="90">
        <f t="shared" si="11"/>
        <v>0</v>
      </c>
      <c r="O15" s="92">
        <f t="shared" si="11"/>
        <v>0</v>
      </c>
      <c r="P15" s="201">
        <f t="shared" si="11"/>
        <v>0.88918966338321181</v>
      </c>
      <c r="Q15" s="93">
        <f t="shared" si="11"/>
        <v>0.21911073504252387</v>
      </c>
      <c r="R15" s="46"/>
      <c r="S15" s="90">
        <f>S13/S14</f>
        <v>0.45190054009986752</v>
      </c>
      <c r="T15" s="92">
        <f>T13/T14</f>
        <v>0</v>
      </c>
      <c r="U15" s="62">
        <f>U13/U14</f>
        <v>0.88918966338321181</v>
      </c>
      <c r="V15" s="39"/>
      <c r="W15" s="39"/>
      <c r="X15" s="39"/>
      <c r="Y15" s="39"/>
      <c r="Z15" s="63"/>
    </row>
    <row r="16" spans="1:37" s="31" customFormat="1" ht="14.25" x14ac:dyDescent="0.15">
      <c r="A16" s="163"/>
      <c r="B16" s="77"/>
      <c r="C16" s="155" t="s">
        <v>29</v>
      </c>
      <c r="D16" s="78">
        <v>8855</v>
      </c>
      <c r="E16" s="78">
        <v>6390</v>
      </c>
      <c r="F16" s="78">
        <v>11307</v>
      </c>
      <c r="G16" s="78"/>
      <c r="H16" s="78"/>
      <c r="I16" s="78"/>
      <c r="J16" s="78"/>
      <c r="K16" s="78"/>
      <c r="L16" s="78"/>
      <c r="M16" s="78"/>
      <c r="N16" s="78"/>
      <c r="O16" s="80"/>
      <c r="P16" s="202">
        <f>SUM(D16:O16)</f>
        <v>26552</v>
      </c>
      <c r="Q16" s="94">
        <f>SUM(D16:O16)</f>
        <v>26552</v>
      </c>
      <c r="R16" s="52"/>
      <c r="S16" s="95">
        <f>SUM(D16:I16)</f>
        <v>26552</v>
      </c>
      <c r="T16" s="96">
        <f>SUM(J16:O16)</f>
        <v>0</v>
      </c>
      <c r="U16" s="125">
        <f>SUM(D16:O16)</f>
        <v>26552</v>
      </c>
      <c r="V16" s="52"/>
      <c r="W16" s="52"/>
      <c r="X16" s="52"/>
      <c r="Y16" s="52"/>
      <c r="Z16" s="97">
        <f>S16+T16</f>
        <v>26552</v>
      </c>
    </row>
    <row r="17" spans="1:26" ht="14.25" x14ac:dyDescent="0.15">
      <c r="A17" s="163"/>
      <c r="B17" s="84"/>
      <c r="C17" s="186"/>
      <c r="D17" s="98">
        <v>6957</v>
      </c>
      <c r="E17" s="85">
        <v>7198</v>
      </c>
      <c r="F17" s="85">
        <v>4381</v>
      </c>
      <c r="G17" s="85">
        <v>16094</v>
      </c>
      <c r="H17" s="85">
        <v>8461</v>
      </c>
      <c r="I17" s="85">
        <v>5811</v>
      </c>
      <c r="J17" s="85">
        <v>5937</v>
      </c>
      <c r="K17" s="85">
        <v>3432</v>
      </c>
      <c r="L17" s="85">
        <v>8667</v>
      </c>
      <c r="M17" s="85">
        <v>19557</v>
      </c>
      <c r="N17" s="98">
        <v>0</v>
      </c>
      <c r="O17" s="86">
        <v>4028</v>
      </c>
      <c r="P17" s="87">
        <f>SUMPRODUCT(D17:O17,((D16:O16)&lt;&gt;"")*1)</f>
        <v>18536</v>
      </c>
      <c r="Q17" s="88">
        <f>SUM(D17:O17)</f>
        <v>90523</v>
      </c>
      <c r="R17" s="39"/>
      <c r="S17" s="57">
        <f>SUM(D17:I17)</f>
        <v>48902</v>
      </c>
      <c r="T17" s="58">
        <f>SUM(J17:O17)</f>
        <v>41621</v>
      </c>
      <c r="U17" s="87">
        <f>SUMPRODUCT(D17:O17,((D16:O16)&lt;&gt;"")*1)</f>
        <v>18536</v>
      </c>
      <c r="V17" s="89"/>
      <c r="W17" s="39"/>
      <c r="X17" s="39"/>
      <c r="Y17" s="39"/>
      <c r="Z17" s="42">
        <f>S17+T17</f>
        <v>90523</v>
      </c>
    </row>
    <row r="18" spans="1:26" ht="14.25" x14ac:dyDescent="0.15">
      <c r="A18" s="163"/>
      <c r="B18" s="84"/>
      <c r="C18" s="188"/>
      <c r="D18" s="99">
        <f>IFERROR(D16/D17,"")</f>
        <v>1.2728187437113698</v>
      </c>
      <c r="E18" s="99">
        <f t="shared" ref="E18:Q18" si="12">E16/E17</f>
        <v>0.88774659627674357</v>
      </c>
      <c r="F18" s="99">
        <f t="shared" si="12"/>
        <v>2.580917598721753</v>
      </c>
      <c r="G18" s="99">
        <f t="shared" si="12"/>
        <v>0</v>
      </c>
      <c r="H18" s="99">
        <f t="shared" si="12"/>
        <v>0</v>
      </c>
      <c r="I18" s="90">
        <f>I16/I17</f>
        <v>0</v>
      </c>
      <c r="J18" s="99">
        <f t="shared" si="12"/>
        <v>0</v>
      </c>
      <c r="K18" s="99">
        <f t="shared" si="12"/>
        <v>0</v>
      </c>
      <c r="L18" s="99">
        <f t="shared" si="12"/>
        <v>0</v>
      </c>
      <c r="M18" s="99">
        <f t="shared" si="12"/>
        <v>0</v>
      </c>
      <c r="N18" s="99" t="str">
        <f>IFERROR(N16/N17,"")</f>
        <v/>
      </c>
      <c r="O18" s="100">
        <f t="shared" si="12"/>
        <v>0</v>
      </c>
      <c r="P18" s="203">
        <f>IFERROR(P16/P17,"")</f>
        <v>1.4324557617608977</v>
      </c>
      <c r="Q18" s="101">
        <f t="shared" si="12"/>
        <v>0.29331772035836196</v>
      </c>
      <c r="R18" s="46"/>
      <c r="S18" s="99">
        <f>S16/S17</f>
        <v>0.54296347797636091</v>
      </c>
      <c r="T18" s="92">
        <f>T16/T17</f>
        <v>0</v>
      </c>
      <c r="U18" s="101">
        <f>IFERROR(U16/U17,"")</f>
        <v>1.4324557617608977</v>
      </c>
      <c r="V18" s="39"/>
      <c r="W18" s="39"/>
      <c r="X18" s="39"/>
      <c r="Y18" s="39"/>
      <c r="Z18" s="102"/>
    </row>
    <row r="19" spans="1:26" s="31" customFormat="1" ht="14.25" customHeight="1" x14ac:dyDescent="0.15">
      <c r="A19" s="163"/>
      <c r="B19" s="182" t="s">
        <v>30</v>
      </c>
      <c r="C19" s="183"/>
      <c r="D19" s="64">
        <f>D22+D25</f>
        <v>511673</v>
      </c>
      <c r="E19" s="64">
        <f t="shared" ref="E19:O19" si="13">E22+E25</f>
        <v>552614</v>
      </c>
      <c r="F19" s="64">
        <f t="shared" si="13"/>
        <v>434321</v>
      </c>
      <c r="G19" s="64">
        <f t="shared" si="13"/>
        <v>0</v>
      </c>
      <c r="H19" s="64">
        <f>H22+H25</f>
        <v>0</v>
      </c>
      <c r="I19" s="64">
        <f t="shared" si="13"/>
        <v>0</v>
      </c>
      <c r="J19" s="64">
        <f t="shared" si="13"/>
        <v>0</v>
      </c>
      <c r="K19" s="64">
        <f t="shared" si="13"/>
        <v>0</v>
      </c>
      <c r="L19" s="64">
        <f t="shared" si="13"/>
        <v>0</v>
      </c>
      <c r="M19" s="64">
        <f t="shared" si="13"/>
        <v>0</v>
      </c>
      <c r="N19" s="64">
        <f t="shared" si="13"/>
        <v>0</v>
      </c>
      <c r="O19" s="65">
        <f t="shared" si="13"/>
        <v>0</v>
      </c>
      <c r="P19" s="197">
        <f>P22+P25</f>
        <v>1498608</v>
      </c>
      <c r="Q19" s="66">
        <f>Q22+Q25</f>
        <v>1498608</v>
      </c>
      <c r="R19" s="51"/>
      <c r="S19" s="64">
        <f>S22+S25</f>
        <v>1498608</v>
      </c>
      <c r="T19" s="65">
        <f>T22+T25</f>
        <v>0</v>
      </c>
      <c r="U19" s="66">
        <f>U22+U25</f>
        <v>1498608</v>
      </c>
      <c r="V19" s="52"/>
      <c r="W19" s="52"/>
      <c r="X19" s="52"/>
      <c r="Y19" s="52"/>
      <c r="Z19" s="67">
        <f>Z22+Z25</f>
        <v>1498608</v>
      </c>
    </row>
    <row r="20" spans="1:26" ht="14.25" customHeight="1" x14ac:dyDescent="0.15">
      <c r="A20" s="163"/>
      <c r="B20" s="184"/>
      <c r="C20" s="185"/>
      <c r="D20" s="68">
        <f>SUM(D23,D26)</f>
        <v>567613</v>
      </c>
      <c r="E20" s="68">
        <f t="shared" ref="E20:P20" si="14">SUM(E23,E26)</f>
        <v>517239</v>
      </c>
      <c r="F20" s="68">
        <f t="shared" si="14"/>
        <v>539399</v>
      </c>
      <c r="G20" s="68">
        <f t="shared" si="14"/>
        <v>384120</v>
      </c>
      <c r="H20" s="68">
        <f t="shared" si="14"/>
        <v>436797</v>
      </c>
      <c r="I20" s="68">
        <f t="shared" si="14"/>
        <v>569982</v>
      </c>
      <c r="J20" s="68">
        <f t="shared" si="14"/>
        <v>516171</v>
      </c>
      <c r="K20" s="68">
        <f t="shared" si="14"/>
        <v>558638</v>
      </c>
      <c r="L20" s="68">
        <f t="shared" si="14"/>
        <v>412944</v>
      </c>
      <c r="M20" s="68">
        <f t="shared" si="14"/>
        <v>447095</v>
      </c>
      <c r="N20" s="68">
        <f t="shared" si="14"/>
        <v>464348</v>
      </c>
      <c r="O20" s="69">
        <f t="shared" si="14"/>
        <v>511833</v>
      </c>
      <c r="P20" s="198">
        <f t="shared" si="14"/>
        <v>1624251</v>
      </c>
      <c r="Q20" s="70">
        <f>SUM(Q23,Q26)</f>
        <v>5926179</v>
      </c>
      <c r="R20" s="39"/>
      <c r="S20" s="71">
        <f>S23+S26</f>
        <v>3015150</v>
      </c>
      <c r="T20" s="72">
        <f>T23+T26</f>
        <v>2911029</v>
      </c>
      <c r="U20" s="70">
        <f>SUM(U23,U26)</f>
        <v>1624251</v>
      </c>
      <c r="V20" s="39"/>
      <c r="W20" s="39"/>
      <c r="X20" s="39"/>
      <c r="Y20" s="39"/>
      <c r="Z20" s="42">
        <f>Z23+Z26</f>
        <v>5926179</v>
      </c>
    </row>
    <row r="21" spans="1:26" ht="14.25" customHeight="1" x14ac:dyDescent="0.15">
      <c r="A21" s="163"/>
      <c r="B21" s="184"/>
      <c r="C21" s="185"/>
      <c r="D21" s="73">
        <f t="shared" ref="D21:Q21" si="15">D19/D20</f>
        <v>0.90144693655712604</v>
      </c>
      <c r="E21" s="73">
        <f t="shared" si="15"/>
        <v>1.0683919812697804</v>
      </c>
      <c r="F21" s="73">
        <f t="shared" si="15"/>
        <v>0.80519429958157129</v>
      </c>
      <c r="G21" s="73">
        <f t="shared" si="15"/>
        <v>0</v>
      </c>
      <c r="H21" s="73">
        <f t="shared" si="15"/>
        <v>0</v>
      </c>
      <c r="I21" s="73">
        <f t="shared" si="15"/>
        <v>0</v>
      </c>
      <c r="J21" s="73">
        <f t="shared" si="15"/>
        <v>0</v>
      </c>
      <c r="K21" s="73">
        <f t="shared" si="15"/>
        <v>0</v>
      </c>
      <c r="L21" s="73">
        <f t="shared" si="15"/>
        <v>0</v>
      </c>
      <c r="M21" s="73">
        <f t="shared" si="15"/>
        <v>0</v>
      </c>
      <c r="N21" s="73">
        <f t="shared" si="15"/>
        <v>0</v>
      </c>
      <c r="O21" s="74">
        <f t="shared" si="15"/>
        <v>0</v>
      </c>
      <c r="P21" s="199">
        <f t="shared" si="15"/>
        <v>0.92264557633025934</v>
      </c>
      <c r="Q21" s="75">
        <f t="shared" si="15"/>
        <v>0.25287930047337415</v>
      </c>
      <c r="R21" s="46"/>
      <c r="S21" s="73">
        <f>S19/S20</f>
        <v>0.49702601860603951</v>
      </c>
      <c r="T21" s="74">
        <f>T19/T20</f>
        <v>0</v>
      </c>
      <c r="U21" s="75">
        <f>U19/U20</f>
        <v>0.92264557633025934</v>
      </c>
      <c r="V21" s="39"/>
      <c r="W21" s="39"/>
      <c r="X21" s="39"/>
      <c r="Y21" s="39"/>
      <c r="Z21" s="76"/>
    </row>
    <row r="22" spans="1:26" s="31" customFormat="1" ht="14.25" x14ac:dyDescent="0.15">
      <c r="A22" s="163"/>
      <c r="B22" s="77"/>
      <c r="C22" s="171" t="s">
        <v>28</v>
      </c>
      <c r="D22" s="78">
        <v>124585</v>
      </c>
      <c r="E22" s="78">
        <v>127727</v>
      </c>
      <c r="F22" s="78">
        <v>136249</v>
      </c>
      <c r="G22" s="103"/>
      <c r="H22" s="78"/>
      <c r="I22" s="78"/>
      <c r="J22" s="78"/>
      <c r="K22" s="78"/>
      <c r="L22" s="78"/>
      <c r="M22" s="78"/>
      <c r="N22" s="78"/>
      <c r="O22" s="80"/>
      <c r="P22" s="200">
        <f>SUM(D22:O22)</f>
        <v>388561</v>
      </c>
      <c r="Q22" s="81">
        <f>SUM(D22:O22)</f>
        <v>388561</v>
      </c>
      <c r="R22" s="52"/>
      <c r="S22" s="82">
        <f>SUM(D22:I22)</f>
        <v>388561</v>
      </c>
      <c r="T22" s="83">
        <f>SUM(J22:O22)</f>
        <v>0</v>
      </c>
      <c r="U22" s="81">
        <f>SUM(D22:O22)</f>
        <v>388561</v>
      </c>
      <c r="V22" s="52"/>
      <c r="W22" s="52"/>
      <c r="X22" s="52"/>
      <c r="Y22" s="52"/>
      <c r="Z22" s="33">
        <f>S22+T22</f>
        <v>388561</v>
      </c>
    </row>
    <row r="23" spans="1:26" ht="14.25" x14ac:dyDescent="0.15">
      <c r="A23" s="163"/>
      <c r="B23" s="84"/>
      <c r="C23" s="186"/>
      <c r="D23" s="85">
        <v>130796</v>
      </c>
      <c r="E23" s="85">
        <v>112224</v>
      </c>
      <c r="F23" s="85">
        <v>139838</v>
      </c>
      <c r="G23" s="85">
        <v>126054</v>
      </c>
      <c r="H23" s="85">
        <v>138949</v>
      </c>
      <c r="I23" s="85">
        <v>141967</v>
      </c>
      <c r="J23" s="85">
        <v>128773</v>
      </c>
      <c r="K23" s="85">
        <v>116156</v>
      </c>
      <c r="L23" s="85">
        <v>137222</v>
      </c>
      <c r="M23" s="85">
        <v>127091</v>
      </c>
      <c r="N23" s="85">
        <v>137988</v>
      </c>
      <c r="O23" s="86">
        <v>125195</v>
      </c>
      <c r="P23" s="87">
        <f>SUMPRODUCT(D23:O23,((D22:O22)&lt;&gt;"")*1)</f>
        <v>382858</v>
      </c>
      <c r="Q23" s="88">
        <f>SUM(D23:O23)</f>
        <v>1562253</v>
      </c>
      <c r="R23" s="39"/>
      <c r="S23" s="57">
        <f>SUM(D23:I23)</f>
        <v>789828</v>
      </c>
      <c r="T23" s="58">
        <f>SUM(J23:O23)</f>
        <v>772425</v>
      </c>
      <c r="U23" s="87">
        <f>SUMPRODUCT(D23:O23,((D22:O22)&lt;&gt;"")*1)</f>
        <v>382858</v>
      </c>
      <c r="V23" s="39"/>
      <c r="W23" s="39"/>
      <c r="X23" s="39"/>
      <c r="Y23" s="39"/>
      <c r="Z23" s="42">
        <f>S23+T23</f>
        <v>1562253</v>
      </c>
    </row>
    <row r="24" spans="1:26" ht="14.25" x14ac:dyDescent="0.15">
      <c r="A24" s="163"/>
      <c r="B24" s="84"/>
      <c r="C24" s="187"/>
      <c r="D24" s="90">
        <f t="shared" ref="D24:Q24" si="16">D22/D23</f>
        <v>0.9525138383436802</v>
      </c>
      <c r="E24" s="90">
        <f t="shared" si="16"/>
        <v>1.1381433561448531</v>
      </c>
      <c r="F24" s="91">
        <f t="shared" si="16"/>
        <v>0.9743345871651482</v>
      </c>
      <c r="G24" s="90">
        <f t="shared" si="16"/>
        <v>0</v>
      </c>
      <c r="H24" s="90">
        <f t="shared" si="16"/>
        <v>0</v>
      </c>
      <c r="I24" s="90">
        <f t="shared" si="16"/>
        <v>0</v>
      </c>
      <c r="J24" s="90">
        <f t="shared" si="16"/>
        <v>0</v>
      </c>
      <c r="K24" s="90">
        <f t="shared" si="16"/>
        <v>0</v>
      </c>
      <c r="L24" s="90">
        <f t="shared" si="16"/>
        <v>0</v>
      </c>
      <c r="M24" s="90">
        <f t="shared" si="16"/>
        <v>0</v>
      </c>
      <c r="N24" s="90">
        <f t="shared" si="16"/>
        <v>0</v>
      </c>
      <c r="O24" s="92">
        <f t="shared" si="16"/>
        <v>0</v>
      </c>
      <c r="P24" s="201">
        <f t="shared" si="16"/>
        <v>1.014895862173443</v>
      </c>
      <c r="Q24" s="93">
        <f t="shared" si="16"/>
        <v>0.24871835739793746</v>
      </c>
      <c r="R24" s="46"/>
      <c r="S24" s="90">
        <f>S22/S23</f>
        <v>0.49195647659996861</v>
      </c>
      <c r="T24" s="92">
        <f>T22/T23</f>
        <v>0</v>
      </c>
      <c r="U24" s="93">
        <f>U22/U23</f>
        <v>1.014895862173443</v>
      </c>
      <c r="V24" s="39"/>
      <c r="W24" s="39"/>
      <c r="X24" s="39"/>
      <c r="Y24" s="39"/>
      <c r="Z24" s="63"/>
    </row>
    <row r="25" spans="1:26" s="31" customFormat="1" ht="14.25" x14ac:dyDescent="0.15">
      <c r="A25" s="163"/>
      <c r="B25" s="77"/>
      <c r="C25" s="155" t="s">
        <v>29</v>
      </c>
      <c r="D25" s="78">
        <v>387088</v>
      </c>
      <c r="E25" s="78">
        <v>424887</v>
      </c>
      <c r="F25" s="78">
        <v>298072</v>
      </c>
      <c r="G25" s="78"/>
      <c r="H25" s="78"/>
      <c r="I25" s="78"/>
      <c r="J25" s="78"/>
      <c r="K25" s="78"/>
      <c r="L25" s="78"/>
      <c r="M25" s="78"/>
      <c r="N25" s="78"/>
      <c r="O25" s="80"/>
      <c r="P25" s="202">
        <f>SUM(D25:O25)</f>
        <v>1110047</v>
      </c>
      <c r="Q25" s="94">
        <f>SUM(D25:O25)</f>
        <v>1110047</v>
      </c>
      <c r="R25" s="52"/>
      <c r="S25" s="95">
        <f>SUM(D25:I25)</f>
        <v>1110047</v>
      </c>
      <c r="T25" s="96">
        <f>SUM(J25:O25)</f>
        <v>0</v>
      </c>
      <c r="U25" s="94">
        <f>SUM(D25:O25)</f>
        <v>1110047</v>
      </c>
      <c r="V25" s="52"/>
      <c r="W25" s="52"/>
      <c r="X25" s="52"/>
      <c r="Y25" s="52"/>
      <c r="Z25" s="97">
        <f>S25+T25</f>
        <v>1110047</v>
      </c>
    </row>
    <row r="26" spans="1:26" ht="14.25" x14ac:dyDescent="0.15">
      <c r="A26" s="163"/>
      <c r="B26" s="84"/>
      <c r="C26" s="186"/>
      <c r="D26" s="85">
        <v>436817</v>
      </c>
      <c r="E26" s="85">
        <v>405015</v>
      </c>
      <c r="F26" s="85">
        <v>399561</v>
      </c>
      <c r="G26" s="85">
        <v>258066</v>
      </c>
      <c r="H26" s="85">
        <v>297848</v>
      </c>
      <c r="I26" s="85">
        <v>428015</v>
      </c>
      <c r="J26" s="85">
        <v>387398</v>
      </c>
      <c r="K26" s="85">
        <v>442482</v>
      </c>
      <c r="L26" s="85">
        <v>275722</v>
      </c>
      <c r="M26" s="85">
        <v>320004</v>
      </c>
      <c r="N26" s="85">
        <v>326360</v>
      </c>
      <c r="O26" s="86">
        <v>386638</v>
      </c>
      <c r="P26" s="87">
        <f>SUMPRODUCT(D26:O26,((D25:O25)&lt;&gt;"")*1)</f>
        <v>1241393</v>
      </c>
      <c r="Q26" s="88">
        <f>SUM(D26:O26)</f>
        <v>4363926</v>
      </c>
      <c r="R26" s="39"/>
      <c r="S26" s="57">
        <f>SUM(D26:I26)</f>
        <v>2225322</v>
      </c>
      <c r="T26" s="58">
        <f>SUM(J26:O26)</f>
        <v>2138604</v>
      </c>
      <c r="U26" s="87">
        <f>SUMPRODUCT(D26:O26,((D25:O25)&lt;&gt;"")*1)</f>
        <v>1241393</v>
      </c>
      <c r="V26" s="89"/>
      <c r="W26" s="39"/>
      <c r="X26" s="39"/>
      <c r="Y26" s="39"/>
      <c r="Z26" s="42">
        <f>S26+T26</f>
        <v>4363926</v>
      </c>
    </row>
    <row r="27" spans="1:26" ht="14.25" x14ac:dyDescent="0.15">
      <c r="A27" s="164"/>
      <c r="B27" s="104"/>
      <c r="C27" s="188"/>
      <c r="D27" s="99">
        <f t="shared" ref="D27:Q27" si="17">D25/D26</f>
        <v>0.88615598751880076</v>
      </c>
      <c r="E27" s="99">
        <f t="shared" si="17"/>
        <v>1.0490648494500203</v>
      </c>
      <c r="F27" s="99">
        <f t="shared" si="17"/>
        <v>0.74599873361013713</v>
      </c>
      <c r="G27" s="99">
        <f t="shared" si="17"/>
        <v>0</v>
      </c>
      <c r="H27" s="99">
        <f t="shared" si="17"/>
        <v>0</v>
      </c>
      <c r="I27" s="99">
        <f t="shared" si="17"/>
        <v>0</v>
      </c>
      <c r="J27" s="99">
        <f t="shared" si="17"/>
        <v>0</v>
      </c>
      <c r="K27" s="99">
        <f t="shared" si="17"/>
        <v>0</v>
      </c>
      <c r="L27" s="99">
        <f t="shared" si="17"/>
        <v>0</v>
      </c>
      <c r="M27" s="99">
        <f t="shared" si="17"/>
        <v>0</v>
      </c>
      <c r="N27" s="99">
        <f t="shared" si="17"/>
        <v>0</v>
      </c>
      <c r="O27" s="100">
        <f t="shared" si="17"/>
        <v>0</v>
      </c>
      <c r="P27" s="203">
        <f t="shared" si="17"/>
        <v>0.89419466679770221</v>
      </c>
      <c r="Q27" s="101">
        <f t="shared" si="17"/>
        <v>0.25436888709845218</v>
      </c>
      <c r="R27" s="46"/>
      <c r="S27" s="99">
        <f>S25/S26</f>
        <v>0.49882533853527716</v>
      </c>
      <c r="T27" s="100">
        <f>T25/T26</f>
        <v>0</v>
      </c>
      <c r="U27" s="101">
        <f>U25/U26</f>
        <v>0.89419466679770221</v>
      </c>
      <c r="V27" s="39"/>
      <c r="W27" s="39"/>
      <c r="X27" s="39"/>
      <c r="Y27" s="39"/>
      <c r="Z27" s="102"/>
    </row>
    <row r="28" spans="1:26" s="31" customFormat="1" ht="14.25" customHeight="1" x14ac:dyDescent="0.15">
      <c r="A28" s="159" t="s">
        <v>31</v>
      </c>
      <c r="B28" s="160"/>
      <c r="C28" s="160"/>
      <c r="D28" s="105">
        <f>D31+D43</f>
        <v>500566</v>
      </c>
      <c r="E28" s="105">
        <f t="shared" ref="E28:O28" si="18">E31+E43</f>
        <v>556978</v>
      </c>
      <c r="F28" s="106">
        <f t="shared" si="18"/>
        <v>556885</v>
      </c>
      <c r="G28" s="106">
        <f t="shared" si="18"/>
        <v>0</v>
      </c>
      <c r="H28" s="107">
        <f>H31+H43</f>
        <v>0</v>
      </c>
      <c r="I28" s="107">
        <f t="shared" si="18"/>
        <v>0</v>
      </c>
      <c r="J28" s="107">
        <f t="shared" si="18"/>
        <v>0</v>
      </c>
      <c r="K28" s="107">
        <f t="shared" si="18"/>
        <v>0</v>
      </c>
      <c r="L28" s="107">
        <f t="shared" si="18"/>
        <v>0</v>
      </c>
      <c r="M28" s="107">
        <f t="shared" si="18"/>
        <v>0</v>
      </c>
      <c r="N28" s="107">
        <f t="shared" si="18"/>
        <v>0</v>
      </c>
      <c r="O28" s="108">
        <f t="shared" si="18"/>
        <v>0</v>
      </c>
      <c r="P28" s="204">
        <f>P31+P43</f>
        <v>1614429</v>
      </c>
      <c r="Q28" s="109">
        <f>Q31+Q43</f>
        <v>1614429</v>
      </c>
      <c r="R28" s="51"/>
      <c r="S28" s="107">
        <f t="shared" ref="S28:U29" si="19">S31+S43</f>
        <v>1614429</v>
      </c>
      <c r="T28" s="108">
        <f t="shared" si="19"/>
        <v>0</v>
      </c>
      <c r="U28" s="109">
        <f>U31+U43</f>
        <v>1614429</v>
      </c>
      <c r="V28" s="52"/>
      <c r="W28" s="52"/>
      <c r="X28" s="52"/>
      <c r="Y28" s="52"/>
      <c r="Z28" s="33">
        <f>Z31+Z43</f>
        <v>1614429</v>
      </c>
    </row>
    <row r="29" spans="1:26" ht="14.25" customHeight="1" x14ac:dyDescent="0.15">
      <c r="A29" s="161"/>
      <c r="B29" s="162"/>
      <c r="C29" s="162"/>
      <c r="D29" s="54">
        <f t="shared" ref="D29:P29" si="20">D32+D44</f>
        <v>510059</v>
      </c>
      <c r="E29" s="110">
        <f t="shared" si="20"/>
        <v>546535</v>
      </c>
      <c r="F29" s="110">
        <f>F32+F44</f>
        <v>612587</v>
      </c>
      <c r="G29" s="110">
        <f t="shared" si="20"/>
        <v>574254</v>
      </c>
      <c r="H29" s="110">
        <f t="shared" si="20"/>
        <v>517608</v>
      </c>
      <c r="I29" s="110">
        <f t="shared" si="20"/>
        <v>535933</v>
      </c>
      <c r="J29" s="110">
        <f t="shared" si="20"/>
        <v>560349</v>
      </c>
      <c r="K29" s="110">
        <f t="shared" si="20"/>
        <v>516581</v>
      </c>
      <c r="L29" s="110">
        <f t="shared" si="20"/>
        <v>536385</v>
      </c>
      <c r="M29" s="110">
        <f t="shared" si="20"/>
        <v>547004</v>
      </c>
      <c r="N29" s="110">
        <f t="shared" si="20"/>
        <v>539029</v>
      </c>
      <c r="O29" s="111">
        <f t="shared" si="20"/>
        <v>579129</v>
      </c>
      <c r="P29" s="195">
        <f t="shared" si="20"/>
        <v>1669181</v>
      </c>
      <c r="Q29" s="88">
        <f>Q32+Q44</f>
        <v>6575453</v>
      </c>
      <c r="R29" s="39"/>
      <c r="S29" s="57">
        <f t="shared" si="19"/>
        <v>3296976</v>
      </c>
      <c r="T29" s="58">
        <f t="shared" si="19"/>
        <v>3278477</v>
      </c>
      <c r="U29" s="56">
        <f t="shared" si="19"/>
        <v>1669181</v>
      </c>
      <c r="V29" s="39"/>
      <c r="W29" s="39"/>
      <c r="X29" s="39"/>
      <c r="Y29" s="39"/>
      <c r="Z29" s="42">
        <f>Z32+Z44</f>
        <v>6575453</v>
      </c>
    </row>
    <row r="30" spans="1:26" ht="14.25" customHeight="1" x14ac:dyDescent="0.15">
      <c r="A30" s="161"/>
      <c r="B30" s="162"/>
      <c r="C30" s="162"/>
      <c r="D30" s="60">
        <f t="shared" ref="D30:Q30" si="21">D28/D29</f>
        <v>0.98138842761327616</v>
      </c>
      <c r="E30" s="60">
        <f t="shared" si="21"/>
        <v>1.0191076509281198</v>
      </c>
      <c r="F30" s="60">
        <f t="shared" si="21"/>
        <v>0.90907087483084037</v>
      </c>
      <c r="G30" s="60">
        <f t="shared" si="21"/>
        <v>0</v>
      </c>
      <c r="H30" s="60">
        <f t="shared" si="21"/>
        <v>0</v>
      </c>
      <c r="I30" s="60">
        <f t="shared" si="21"/>
        <v>0</v>
      </c>
      <c r="J30" s="60">
        <f t="shared" si="21"/>
        <v>0</v>
      </c>
      <c r="K30" s="60">
        <f t="shared" si="21"/>
        <v>0</v>
      </c>
      <c r="L30" s="60">
        <f t="shared" si="21"/>
        <v>0</v>
      </c>
      <c r="M30" s="60">
        <f t="shared" si="21"/>
        <v>0</v>
      </c>
      <c r="N30" s="60">
        <f t="shared" si="21"/>
        <v>0</v>
      </c>
      <c r="O30" s="61">
        <f t="shared" si="21"/>
        <v>0</v>
      </c>
      <c r="P30" s="196">
        <f t="shared" si="21"/>
        <v>0.96719828466775026</v>
      </c>
      <c r="Q30" s="101">
        <f t="shared" si="21"/>
        <v>0.24552361639570688</v>
      </c>
      <c r="R30" s="46"/>
      <c r="S30" s="60">
        <f>S28/S29</f>
        <v>0.48966962452865898</v>
      </c>
      <c r="T30" s="61">
        <f>T28/T29</f>
        <v>0</v>
      </c>
      <c r="U30" s="62">
        <f>U28/U29</f>
        <v>0.96719828466775026</v>
      </c>
      <c r="V30" s="39"/>
      <c r="W30" s="39"/>
      <c r="X30" s="39"/>
      <c r="Y30" s="39"/>
      <c r="Z30" s="63"/>
    </row>
    <row r="31" spans="1:26" s="31" customFormat="1" ht="14.25" customHeight="1" x14ac:dyDescent="0.15">
      <c r="A31" s="163"/>
      <c r="B31" s="165" t="s">
        <v>32</v>
      </c>
      <c r="C31" s="166"/>
      <c r="D31" s="112">
        <f>D34+D37+D40</f>
        <v>127856</v>
      </c>
      <c r="E31" s="112">
        <f t="shared" ref="E31:O31" si="22">E34+E37+E40</f>
        <v>165918</v>
      </c>
      <c r="F31" s="112">
        <f t="shared" si="22"/>
        <v>158944</v>
      </c>
      <c r="G31" s="112">
        <f t="shared" si="22"/>
        <v>0</v>
      </c>
      <c r="H31" s="112">
        <f>H34+H37+H40</f>
        <v>0</v>
      </c>
      <c r="I31" s="112">
        <f t="shared" si="22"/>
        <v>0</v>
      </c>
      <c r="J31" s="112">
        <f t="shared" si="22"/>
        <v>0</v>
      </c>
      <c r="K31" s="112">
        <f t="shared" si="22"/>
        <v>0</v>
      </c>
      <c r="L31" s="112">
        <f t="shared" si="22"/>
        <v>0</v>
      </c>
      <c r="M31" s="112">
        <f t="shared" si="22"/>
        <v>0</v>
      </c>
      <c r="N31" s="112">
        <f t="shared" si="22"/>
        <v>0</v>
      </c>
      <c r="O31" s="113">
        <f t="shared" si="22"/>
        <v>0</v>
      </c>
      <c r="P31" s="205">
        <f>P34+P37+P40</f>
        <v>452718</v>
      </c>
      <c r="Q31" s="114">
        <f>Q34+Q37+Q40</f>
        <v>452718</v>
      </c>
      <c r="R31" s="51"/>
      <c r="S31" s="112">
        <f>S34+S37+S40</f>
        <v>452718</v>
      </c>
      <c r="T31" s="113">
        <f>T34+T37+T40</f>
        <v>0</v>
      </c>
      <c r="U31" s="114">
        <f>U34+U37+U40</f>
        <v>452718</v>
      </c>
      <c r="V31" s="52"/>
      <c r="W31" s="52"/>
      <c r="X31" s="52"/>
      <c r="Y31" s="52"/>
      <c r="Z31" s="67">
        <f>Z34+Z37+Z40</f>
        <v>452718</v>
      </c>
    </row>
    <row r="32" spans="1:26" ht="14.25" customHeight="1" x14ac:dyDescent="0.15">
      <c r="A32" s="163"/>
      <c r="B32" s="167"/>
      <c r="C32" s="168"/>
      <c r="D32" s="115">
        <f>SUM(D35,D38,D41)</f>
        <v>143960</v>
      </c>
      <c r="E32" s="115">
        <f t="shared" ref="E32:Q32" si="23">SUM(E35,E38,E41)</f>
        <v>179563</v>
      </c>
      <c r="F32" s="115">
        <f t="shared" si="23"/>
        <v>167351</v>
      </c>
      <c r="G32" s="115">
        <f t="shared" si="23"/>
        <v>173989</v>
      </c>
      <c r="H32" s="115">
        <f t="shared" si="23"/>
        <v>171708</v>
      </c>
      <c r="I32" s="115">
        <f t="shared" si="23"/>
        <v>158749</v>
      </c>
      <c r="J32" s="115">
        <f t="shared" si="23"/>
        <v>162152</v>
      </c>
      <c r="K32" s="115">
        <f t="shared" si="23"/>
        <v>143374</v>
      </c>
      <c r="L32" s="115">
        <f t="shared" si="23"/>
        <v>148403</v>
      </c>
      <c r="M32" s="115">
        <f t="shared" si="23"/>
        <v>146826</v>
      </c>
      <c r="N32" s="115">
        <f t="shared" si="23"/>
        <v>148694</v>
      </c>
      <c r="O32" s="116">
        <f t="shared" si="23"/>
        <v>186138</v>
      </c>
      <c r="P32" s="206">
        <f t="shared" si="23"/>
        <v>490874</v>
      </c>
      <c r="Q32" s="117">
        <f t="shared" si="23"/>
        <v>1930907</v>
      </c>
      <c r="R32" s="39"/>
      <c r="S32" s="118">
        <f>S35+S38+S41</f>
        <v>995320</v>
      </c>
      <c r="T32" s="119">
        <f>T35+T38+T41</f>
        <v>935587</v>
      </c>
      <c r="U32" s="117">
        <f>SUM(U35,U38,U41)</f>
        <v>490874</v>
      </c>
      <c r="V32" s="39"/>
      <c r="W32" s="39"/>
      <c r="X32" s="39"/>
      <c r="Y32" s="39"/>
      <c r="Z32" s="42">
        <f>Z35+Z38+Z41</f>
        <v>1930907</v>
      </c>
    </row>
    <row r="33" spans="1:26" ht="14.25" customHeight="1" x14ac:dyDescent="0.15">
      <c r="A33" s="163"/>
      <c r="B33" s="167"/>
      <c r="C33" s="168"/>
      <c r="D33" s="120">
        <f t="shared" ref="D33:Q33" si="24">D31/D32</f>
        <v>0.88813559322033897</v>
      </c>
      <c r="E33" s="120">
        <f t="shared" si="24"/>
        <v>0.9240099575079499</v>
      </c>
      <c r="F33" s="120">
        <f t="shared" si="24"/>
        <v>0.94976426791593715</v>
      </c>
      <c r="G33" s="120">
        <f t="shared" si="24"/>
        <v>0</v>
      </c>
      <c r="H33" s="120">
        <f t="shared" si="24"/>
        <v>0</v>
      </c>
      <c r="I33" s="120">
        <f t="shared" si="24"/>
        <v>0</v>
      </c>
      <c r="J33" s="120">
        <f t="shared" si="24"/>
        <v>0</v>
      </c>
      <c r="K33" s="120">
        <f t="shared" si="24"/>
        <v>0</v>
      </c>
      <c r="L33" s="120">
        <f t="shared" si="24"/>
        <v>0</v>
      </c>
      <c r="M33" s="120">
        <f t="shared" si="24"/>
        <v>0</v>
      </c>
      <c r="N33" s="120">
        <f t="shared" si="24"/>
        <v>0</v>
      </c>
      <c r="O33" s="121">
        <f t="shared" si="24"/>
        <v>0</v>
      </c>
      <c r="P33" s="207">
        <f t="shared" si="24"/>
        <v>0.92226925850625618</v>
      </c>
      <c r="Q33" s="122">
        <f t="shared" si="24"/>
        <v>0.23445872846284155</v>
      </c>
      <c r="R33" s="46"/>
      <c r="S33" s="120">
        <f>S31/S32</f>
        <v>0.45484668247397819</v>
      </c>
      <c r="T33" s="121">
        <f>T31/T32</f>
        <v>0</v>
      </c>
      <c r="U33" s="122">
        <f>U31/U32</f>
        <v>0.92226925850625618</v>
      </c>
      <c r="V33" s="39"/>
      <c r="W33" s="39"/>
      <c r="X33" s="39"/>
      <c r="Y33" s="39"/>
      <c r="Z33" s="76"/>
    </row>
    <row r="34" spans="1:26" s="31" customFormat="1" ht="14.25" customHeight="1" x14ac:dyDescent="0.15">
      <c r="A34" s="163"/>
      <c r="B34" s="169"/>
      <c r="C34" s="171" t="s">
        <v>28</v>
      </c>
      <c r="D34" s="123">
        <v>43420</v>
      </c>
      <c r="E34" s="123">
        <v>56420</v>
      </c>
      <c r="F34" s="123">
        <v>65340</v>
      </c>
      <c r="G34" s="123"/>
      <c r="H34" s="123"/>
      <c r="I34" s="123"/>
      <c r="J34" s="123"/>
      <c r="K34" s="123"/>
      <c r="L34" s="123"/>
      <c r="M34" s="123"/>
      <c r="N34" s="123"/>
      <c r="O34" s="124"/>
      <c r="P34" s="200">
        <f>SUM(D34:O34)</f>
        <v>165180</v>
      </c>
      <c r="Q34" s="81">
        <f>SUM(D34:O34)</f>
        <v>165180</v>
      </c>
      <c r="R34" s="52"/>
      <c r="S34" s="82">
        <f>SUM(D34:I34)</f>
        <v>165180</v>
      </c>
      <c r="T34" s="83">
        <f>SUM(J34:O34)</f>
        <v>0</v>
      </c>
      <c r="U34" s="81">
        <f>SUM(D34:O34)</f>
        <v>165180</v>
      </c>
      <c r="V34" s="52"/>
      <c r="W34" s="52"/>
      <c r="X34" s="52"/>
      <c r="Y34" s="52"/>
      <c r="Z34" s="33">
        <f>S34+T34</f>
        <v>165180</v>
      </c>
    </row>
    <row r="35" spans="1:26" ht="14.25" customHeight="1" x14ac:dyDescent="0.15">
      <c r="A35" s="163"/>
      <c r="B35" s="169"/>
      <c r="C35" s="155"/>
      <c r="D35" s="85">
        <v>46900</v>
      </c>
      <c r="E35" s="85">
        <v>66100</v>
      </c>
      <c r="F35" s="85">
        <v>53900</v>
      </c>
      <c r="G35" s="85">
        <v>69940</v>
      </c>
      <c r="H35" s="85">
        <v>67080</v>
      </c>
      <c r="I35" s="85">
        <v>49420</v>
      </c>
      <c r="J35" s="85">
        <v>54960</v>
      </c>
      <c r="K35" s="85">
        <v>46140</v>
      </c>
      <c r="L35" s="85">
        <v>51340</v>
      </c>
      <c r="M35" s="85">
        <v>50740</v>
      </c>
      <c r="N35" s="85">
        <v>47460</v>
      </c>
      <c r="O35" s="86">
        <v>64140</v>
      </c>
      <c r="P35" s="87">
        <f>SUMPRODUCT(D35:O35,((D34:O34)&lt;&gt;"")*1)</f>
        <v>166900</v>
      </c>
      <c r="Q35" s="88">
        <f>SUM(D35:O35)</f>
        <v>668120</v>
      </c>
      <c r="R35" s="39"/>
      <c r="S35" s="57">
        <f>SUM(D35:I35)</f>
        <v>353340</v>
      </c>
      <c r="T35" s="58">
        <f>SUM(J35:O35)</f>
        <v>314780</v>
      </c>
      <c r="U35" s="87">
        <f>SUMPRODUCT(D35:O35,((D34:O34)&lt;&gt;"")*1)</f>
        <v>166900</v>
      </c>
      <c r="V35" s="89"/>
      <c r="W35" s="39"/>
      <c r="X35" s="39"/>
      <c r="Y35" s="39"/>
      <c r="Z35" s="42">
        <f>S35+T35</f>
        <v>668120</v>
      </c>
    </row>
    <row r="36" spans="1:26" ht="14.25" customHeight="1" x14ac:dyDescent="0.15">
      <c r="A36" s="163"/>
      <c r="B36" s="169"/>
      <c r="C36" s="155"/>
      <c r="D36" s="90">
        <f t="shared" ref="D36:Q36" si="25">D34/D35</f>
        <v>0.92579957356076759</v>
      </c>
      <c r="E36" s="90">
        <f t="shared" si="25"/>
        <v>0.8535552193645991</v>
      </c>
      <c r="F36" s="91">
        <f t="shared" si="25"/>
        <v>1.2122448979591838</v>
      </c>
      <c r="G36" s="90">
        <f t="shared" si="25"/>
        <v>0</v>
      </c>
      <c r="H36" s="90">
        <f t="shared" si="25"/>
        <v>0</v>
      </c>
      <c r="I36" s="90">
        <f t="shared" si="25"/>
        <v>0</v>
      </c>
      <c r="J36" s="90">
        <f t="shared" si="25"/>
        <v>0</v>
      </c>
      <c r="K36" s="90">
        <f t="shared" si="25"/>
        <v>0</v>
      </c>
      <c r="L36" s="90">
        <f t="shared" si="25"/>
        <v>0</v>
      </c>
      <c r="M36" s="90">
        <f t="shared" si="25"/>
        <v>0</v>
      </c>
      <c r="N36" s="90">
        <f t="shared" si="25"/>
        <v>0</v>
      </c>
      <c r="O36" s="92">
        <f t="shared" si="25"/>
        <v>0</v>
      </c>
      <c r="P36" s="196">
        <f t="shared" si="25"/>
        <v>0.98969442780107852</v>
      </c>
      <c r="Q36" s="62">
        <f t="shared" si="25"/>
        <v>0.24723103634077712</v>
      </c>
      <c r="R36" s="46"/>
      <c r="S36" s="60">
        <f>S34/S35</f>
        <v>0.46748174562744099</v>
      </c>
      <c r="T36" s="92">
        <f>T34/T35</f>
        <v>0</v>
      </c>
      <c r="U36" s="93">
        <f>U34/U35</f>
        <v>0.98969442780107852</v>
      </c>
      <c r="V36" s="39"/>
      <c r="W36" s="39"/>
      <c r="X36" s="39"/>
      <c r="Y36" s="39"/>
      <c r="Z36" s="63"/>
    </row>
    <row r="37" spans="1:26" s="31" customFormat="1" ht="14.25" customHeight="1" x14ac:dyDescent="0.15">
      <c r="A37" s="163"/>
      <c r="B37" s="169"/>
      <c r="C37" s="154" t="s">
        <v>29</v>
      </c>
      <c r="D37" s="123">
        <v>78376</v>
      </c>
      <c r="E37" s="123">
        <v>95133</v>
      </c>
      <c r="F37" s="123">
        <v>87264</v>
      </c>
      <c r="G37" s="123"/>
      <c r="H37" s="123"/>
      <c r="I37" s="123"/>
      <c r="J37" s="123"/>
      <c r="K37" s="123"/>
      <c r="L37" s="123"/>
      <c r="M37" s="123"/>
      <c r="N37" s="123"/>
      <c r="O37" s="124"/>
      <c r="P37" s="208">
        <f>SUM(D37:O37)</f>
        <v>260773</v>
      </c>
      <c r="Q37" s="125">
        <f>SUM(D37:O37)</f>
        <v>260773</v>
      </c>
      <c r="R37" s="52"/>
      <c r="S37" s="126">
        <f>SUM(D37:I37)</f>
        <v>260773</v>
      </c>
      <c r="T37" s="127">
        <f>SUM(J37:O37)</f>
        <v>0</v>
      </c>
      <c r="U37" s="94">
        <f>SUM(D37:O37)</f>
        <v>260773</v>
      </c>
      <c r="V37" s="52"/>
      <c r="W37" s="52"/>
      <c r="X37" s="52"/>
      <c r="Y37" s="52"/>
      <c r="Z37" s="97">
        <f>S37+T37</f>
        <v>260773</v>
      </c>
    </row>
    <row r="38" spans="1:26" ht="14.25" customHeight="1" x14ac:dyDescent="0.15">
      <c r="A38" s="163"/>
      <c r="B38" s="169"/>
      <c r="C38" s="155"/>
      <c r="D38" s="85">
        <v>91490</v>
      </c>
      <c r="E38" s="85">
        <v>98283</v>
      </c>
      <c r="F38" s="85">
        <v>99136</v>
      </c>
      <c r="G38" s="85">
        <v>97799</v>
      </c>
      <c r="H38" s="85">
        <v>92063</v>
      </c>
      <c r="I38" s="85">
        <v>100624</v>
      </c>
      <c r="J38" s="85">
        <v>96492</v>
      </c>
      <c r="K38" s="85">
        <v>83099</v>
      </c>
      <c r="L38" s="85">
        <v>86298</v>
      </c>
      <c r="M38" s="85">
        <v>84196</v>
      </c>
      <c r="N38" s="85">
        <v>89569</v>
      </c>
      <c r="O38" s="86">
        <v>113193</v>
      </c>
      <c r="P38" s="87">
        <f>SUMPRODUCT(D38:O38,((D37:O37)&lt;&gt;"")*1)</f>
        <v>288909</v>
      </c>
      <c r="Q38" s="88">
        <f>SUM(D38:O38)</f>
        <v>1132242</v>
      </c>
      <c r="R38" s="39"/>
      <c r="S38" s="128">
        <f>SUM(D38:I38)</f>
        <v>579395</v>
      </c>
      <c r="T38" s="129">
        <f>SUM(J38:O38)</f>
        <v>552847</v>
      </c>
      <c r="U38" s="87">
        <f>SUMPRODUCT(D38:O38,((D37:O37)&lt;&gt;"")*1)</f>
        <v>288909</v>
      </c>
      <c r="V38" s="89"/>
      <c r="W38" s="39"/>
      <c r="X38" s="39"/>
      <c r="Y38" s="39"/>
      <c r="Z38" s="42">
        <f>S38+T38</f>
        <v>1132242</v>
      </c>
    </row>
    <row r="39" spans="1:26" ht="14.25" customHeight="1" x14ac:dyDescent="0.15">
      <c r="A39" s="163"/>
      <c r="B39" s="169"/>
      <c r="C39" s="156"/>
      <c r="D39" s="90">
        <f t="shared" ref="D39:Q39" si="26">D37/D38</f>
        <v>0.85666193026560278</v>
      </c>
      <c r="E39" s="90">
        <f t="shared" si="26"/>
        <v>0.96794969628521721</v>
      </c>
      <c r="F39" s="91">
        <f t="shared" si="26"/>
        <v>0.88024531956100716</v>
      </c>
      <c r="G39" s="90">
        <f t="shared" si="26"/>
        <v>0</v>
      </c>
      <c r="H39" s="90">
        <f>H37/H38</f>
        <v>0</v>
      </c>
      <c r="I39" s="90">
        <f>I37/I38</f>
        <v>0</v>
      </c>
      <c r="J39" s="90">
        <f t="shared" si="26"/>
        <v>0</v>
      </c>
      <c r="K39" s="90">
        <f t="shared" si="26"/>
        <v>0</v>
      </c>
      <c r="L39" s="90">
        <f t="shared" si="26"/>
        <v>0</v>
      </c>
      <c r="M39" s="90">
        <f t="shared" si="26"/>
        <v>0</v>
      </c>
      <c r="N39" s="90">
        <f t="shared" si="26"/>
        <v>0</v>
      </c>
      <c r="O39" s="92">
        <f t="shared" si="26"/>
        <v>0</v>
      </c>
      <c r="P39" s="201">
        <f t="shared" si="26"/>
        <v>0.90261293348424587</v>
      </c>
      <c r="Q39" s="93">
        <f t="shared" si="26"/>
        <v>0.23031560390799846</v>
      </c>
      <c r="R39" s="46"/>
      <c r="S39" s="90">
        <f>S37/S38</f>
        <v>0.45007809870640925</v>
      </c>
      <c r="T39" s="92">
        <f>T37/T38</f>
        <v>0</v>
      </c>
      <c r="U39" s="62">
        <f>U37/U38</f>
        <v>0.90261293348424587</v>
      </c>
      <c r="V39" s="39"/>
      <c r="W39" s="39"/>
      <c r="X39" s="39"/>
      <c r="Y39" s="39"/>
      <c r="Z39" s="102"/>
    </row>
    <row r="40" spans="1:26" s="31" customFormat="1" ht="14.25" customHeight="1" x14ac:dyDescent="0.15">
      <c r="A40" s="163"/>
      <c r="B40" s="169"/>
      <c r="C40" s="155" t="s">
        <v>33</v>
      </c>
      <c r="D40" s="123">
        <v>6060</v>
      </c>
      <c r="E40" s="123">
        <v>14365</v>
      </c>
      <c r="F40" s="123">
        <v>6340</v>
      </c>
      <c r="G40" s="123"/>
      <c r="H40" s="123"/>
      <c r="I40" s="123"/>
      <c r="J40" s="123"/>
      <c r="K40" s="123"/>
      <c r="L40" s="123"/>
      <c r="M40" s="123"/>
      <c r="N40" s="123"/>
      <c r="O40" s="124"/>
      <c r="P40" s="202">
        <f>SUM(D40:O40)</f>
        <v>26765</v>
      </c>
      <c r="Q40" s="94">
        <f>SUM(D40:O40)</f>
        <v>26765</v>
      </c>
      <c r="R40" s="52"/>
      <c r="S40" s="95">
        <f>SUM(D40:I40)</f>
        <v>26765</v>
      </c>
      <c r="T40" s="96">
        <f>SUM(J40:O40)</f>
        <v>0</v>
      </c>
      <c r="U40" s="125">
        <f>SUM(D40:O40)</f>
        <v>26765</v>
      </c>
      <c r="V40" s="52"/>
      <c r="W40" s="52"/>
      <c r="X40" s="52"/>
      <c r="Y40" s="52"/>
      <c r="Z40" s="130">
        <f>S40+T40</f>
        <v>26765</v>
      </c>
    </row>
    <row r="41" spans="1:26" ht="14.25" customHeight="1" x14ac:dyDescent="0.15">
      <c r="A41" s="163"/>
      <c r="B41" s="169"/>
      <c r="C41" s="155"/>
      <c r="D41" s="85">
        <v>5570</v>
      </c>
      <c r="E41" s="85">
        <v>15180</v>
      </c>
      <c r="F41" s="85">
        <v>14315</v>
      </c>
      <c r="G41" s="85">
        <v>6250</v>
      </c>
      <c r="H41" s="85">
        <v>12565</v>
      </c>
      <c r="I41" s="85">
        <v>8705</v>
      </c>
      <c r="J41" s="85">
        <v>10700</v>
      </c>
      <c r="K41" s="85">
        <v>14135</v>
      </c>
      <c r="L41" s="85">
        <v>10765</v>
      </c>
      <c r="M41" s="85">
        <v>11890</v>
      </c>
      <c r="N41" s="85">
        <v>11665</v>
      </c>
      <c r="O41" s="86">
        <v>8805</v>
      </c>
      <c r="P41" s="87">
        <f>SUMPRODUCT(D41:O41,((D40:O40)&lt;&gt;"")*1)</f>
        <v>35065</v>
      </c>
      <c r="Q41" s="88">
        <f>SUM(D41:O41)</f>
        <v>130545</v>
      </c>
      <c r="R41" s="39"/>
      <c r="S41" s="128">
        <f>SUM(D41:I41)</f>
        <v>62585</v>
      </c>
      <c r="T41" s="129">
        <f>SUM(J41:O41)</f>
        <v>67960</v>
      </c>
      <c r="U41" s="87">
        <f>SUMPRODUCT(D41:O41,((D40:O40)&lt;&gt;"")*1)</f>
        <v>35065</v>
      </c>
      <c r="V41" s="89"/>
      <c r="W41" s="39"/>
      <c r="X41" s="39"/>
      <c r="Y41" s="39"/>
      <c r="Z41" s="42">
        <f>S41+T41</f>
        <v>130545</v>
      </c>
    </row>
    <row r="42" spans="1:26" ht="14.25" customHeight="1" x14ac:dyDescent="0.15">
      <c r="A42" s="163"/>
      <c r="B42" s="170"/>
      <c r="C42" s="157"/>
      <c r="D42" s="99">
        <f t="shared" ref="D42:Q42" si="27">D40/D41</f>
        <v>1.0879712746858168</v>
      </c>
      <c r="E42" s="99">
        <f t="shared" si="27"/>
        <v>0.94631093544137024</v>
      </c>
      <c r="F42" s="99">
        <f t="shared" si="27"/>
        <v>0.44289207125392943</v>
      </c>
      <c r="G42" s="99">
        <f t="shared" si="27"/>
        <v>0</v>
      </c>
      <c r="H42" s="99">
        <f>H40/H41</f>
        <v>0</v>
      </c>
      <c r="I42" s="99">
        <f>I40/I41</f>
        <v>0</v>
      </c>
      <c r="J42" s="99">
        <f t="shared" si="27"/>
        <v>0</v>
      </c>
      <c r="K42" s="99">
        <f t="shared" si="27"/>
        <v>0</v>
      </c>
      <c r="L42" s="99">
        <f t="shared" si="27"/>
        <v>0</v>
      </c>
      <c r="M42" s="99">
        <f t="shared" si="27"/>
        <v>0</v>
      </c>
      <c r="N42" s="99">
        <f t="shared" si="27"/>
        <v>0</v>
      </c>
      <c r="O42" s="100">
        <f t="shared" si="27"/>
        <v>0</v>
      </c>
      <c r="P42" s="203">
        <f t="shared" si="27"/>
        <v>0.7632967346356766</v>
      </c>
      <c r="Q42" s="101">
        <f t="shared" si="27"/>
        <v>0.20502508713470452</v>
      </c>
      <c r="R42" s="46"/>
      <c r="S42" s="99">
        <f>S40/S41</f>
        <v>0.42765838459694816</v>
      </c>
      <c r="T42" s="100">
        <f>T40/T41</f>
        <v>0</v>
      </c>
      <c r="U42" s="101">
        <f>U40/U41</f>
        <v>0.7632967346356766</v>
      </c>
      <c r="V42" s="39"/>
      <c r="W42" s="39"/>
      <c r="X42" s="39"/>
      <c r="Y42" s="39"/>
      <c r="Z42" s="63"/>
    </row>
    <row r="43" spans="1:26" s="31" customFormat="1" ht="14.25" customHeight="1" x14ac:dyDescent="0.15">
      <c r="A43" s="163"/>
      <c r="B43" s="167" t="s">
        <v>34</v>
      </c>
      <c r="C43" s="168"/>
      <c r="D43" s="131">
        <f>D46+D49+D52</f>
        <v>372710</v>
      </c>
      <c r="E43" s="131">
        <f t="shared" ref="E43:Q43" si="28">E46+E49+E52</f>
        <v>391060</v>
      </c>
      <c r="F43" s="131">
        <f t="shared" si="28"/>
        <v>397941</v>
      </c>
      <c r="G43" s="131">
        <f t="shared" si="28"/>
        <v>0</v>
      </c>
      <c r="H43" s="112">
        <f>H46+H49+H52</f>
        <v>0</v>
      </c>
      <c r="I43" s="112">
        <f t="shared" si="28"/>
        <v>0</v>
      </c>
      <c r="J43" s="131">
        <f t="shared" si="28"/>
        <v>0</v>
      </c>
      <c r="K43" s="131">
        <f t="shared" si="28"/>
        <v>0</v>
      </c>
      <c r="L43" s="131">
        <f t="shared" si="28"/>
        <v>0</v>
      </c>
      <c r="M43" s="131">
        <f t="shared" si="28"/>
        <v>0</v>
      </c>
      <c r="N43" s="131">
        <f t="shared" si="28"/>
        <v>0</v>
      </c>
      <c r="O43" s="132">
        <f t="shared" si="28"/>
        <v>0</v>
      </c>
      <c r="P43" s="209">
        <f t="shared" si="28"/>
        <v>1161711</v>
      </c>
      <c r="Q43" s="133">
        <f t="shared" si="28"/>
        <v>1161711</v>
      </c>
      <c r="R43" s="51"/>
      <c r="S43" s="131">
        <f t="shared" ref="S43:U44" si="29">S46+S49+S52</f>
        <v>1161711</v>
      </c>
      <c r="T43" s="132">
        <f t="shared" si="29"/>
        <v>0</v>
      </c>
      <c r="U43" s="133">
        <f t="shared" si="29"/>
        <v>1161711</v>
      </c>
      <c r="V43" s="52"/>
      <c r="W43" s="52"/>
      <c r="X43" s="52"/>
      <c r="Y43" s="52"/>
      <c r="Z43" s="53">
        <f>Z46+Z49+Z52</f>
        <v>1161711</v>
      </c>
    </row>
    <row r="44" spans="1:26" ht="14.25" customHeight="1" x14ac:dyDescent="0.15">
      <c r="A44" s="163"/>
      <c r="B44" s="167"/>
      <c r="C44" s="168"/>
      <c r="D44" s="115">
        <f>SUM(D47,D50,D53)</f>
        <v>366099</v>
      </c>
      <c r="E44" s="115">
        <f t="shared" ref="E44:Q44" si="30">SUM(E47,E50,E53)</f>
        <v>366972</v>
      </c>
      <c r="F44" s="115">
        <f t="shared" si="30"/>
        <v>445236</v>
      </c>
      <c r="G44" s="115">
        <f t="shared" si="30"/>
        <v>400265</v>
      </c>
      <c r="H44" s="115">
        <f t="shared" si="30"/>
        <v>345900</v>
      </c>
      <c r="I44" s="115">
        <f t="shared" si="30"/>
        <v>377184</v>
      </c>
      <c r="J44" s="115">
        <f t="shared" si="30"/>
        <v>398197</v>
      </c>
      <c r="K44" s="115">
        <f t="shared" si="30"/>
        <v>373207</v>
      </c>
      <c r="L44" s="115">
        <f t="shared" si="30"/>
        <v>387982</v>
      </c>
      <c r="M44" s="115">
        <f t="shared" si="30"/>
        <v>400178</v>
      </c>
      <c r="N44" s="115">
        <f t="shared" si="30"/>
        <v>390335</v>
      </c>
      <c r="O44" s="116">
        <f t="shared" si="30"/>
        <v>392991</v>
      </c>
      <c r="P44" s="206">
        <f t="shared" si="30"/>
        <v>1178307</v>
      </c>
      <c r="Q44" s="117">
        <f t="shared" si="30"/>
        <v>4644546</v>
      </c>
      <c r="R44" s="39"/>
      <c r="S44" s="118">
        <f t="shared" si="29"/>
        <v>2301656</v>
      </c>
      <c r="T44" s="119">
        <f t="shared" si="29"/>
        <v>2342890</v>
      </c>
      <c r="U44" s="117">
        <f>SUM(U47,U50,U53)</f>
        <v>1178307</v>
      </c>
      <c r="V44" s="39"/>
      <c r="W44" s="39"/>
      <c r="X44" s="39"/>
      <c r="Y44" s="39"/>
      <c r="Z44" s="42">
        <f>Z47+Z50+Z53</f>
        <v>4644546</v>
      </c>
    </row>
    <row r="45" spans="1:26" ht="14.25" customHeight="1" x14ac:dyDescent="0.15">
      <c r="A45" s="163"/>
      <c r="B45" s="167"/>
      <c r="C45" s="168"/>
      <c r="D45" s="120">
        <f t="shared" ref="D45:Q45" si="31">D43/D44</f>
        <v>1.018057957000702</v>
      </c>
      <c r="E45" s="120">
        <f t="shared" si="31"/>
        <v>1.0656398853318509</v>
      </c>
      <c r="F45" s="120">
        <f t="shared" si="31"/>
        <v>0.89377543594857556</v>
      </c>
      <c r="G45" s="120">
        <f t="shared" si="31"/>
        <v>0</v>
      </c>
      <c r="H45" s="120">
        <f t="shared" si="31"/>
        <v>0</v>
      </c>
      <c r="I45" s="120">
        <f t="shared" si="31"/>
        <v>0</v>
      </c>
      <c r="J45" s="120">
        <f t="shared" si="31"/>
        <v>0</v>
      </c>
      <c r="K45" s="120">
        <f t="shared" si="31"/>
        <v>0</v>
      </c>
      <c r="L45" s="120">
        <f t="shared" si="31"/>
        <v>0</v>
      </c>
      <c r="M45" s="120">
        <f t="shared" si="31"/>
        <v>0</v>
      </c>
      <c r="N45" s="120">
        <f t="shared" si="31"/>
        <v>0</v>
      </c>
      <c r="O45" s="121">
        <f t="shared" si="31"/>
        <v>0</v>
      </c>
      <c r="P45" s="207">
        <f t="shared" si="31"/>
        <v>0.98591538537919232</v>
      </c>
      <c r="Q45" s="122">
        <f t="shared" si="31"/>
        <v>0.25012369346756391</v>
      </c>
      <c r="R45" s="46"/>
      <c r="S45" s="120">
        <f>S43/S44</f>
        <v>0.50472833472942957</v>
      </c>
      <c r="T45" s="121">
        <f>T43/T44</f>
        <v>0</v>
      </c>
      <c r="U45" s="122">
        <f>U43/U44</f>
        <v>0.98591538537919232</v>
      </c>
      <c r="V45" s="39"/>
      <c r="W45" s="39"/>
      <c r="X45" s="39"/>
      <c r="Y45" s="39"/>
      <c r="Z45" s="76"/>
    </row>
    <row r="46" spans="1:26" s="31" customFormat="1" ht="14.25" customHeight="1" x14ac:dyDescent="0.15">
      <c r="A46" s="163"/>
      <c r="B46" s="169"/>
      <c r="C46" s="171" t="s">
        <v>28</v>
      </c>
      <c r="D46" s="134">
        <v>20868</v>
      </c>
      <c r="E46" s="134">
        <v>12835</v>
      </c>
      <c r="F46" s="134">
        <v>23558</v>
      </c>
      <c r="G46" s="134"/>
      <c r="H46" s="134"/>
      <c r="I46" s="134"/>
      <c r="J46" s="134"/>
      <c r="K46" s="134"/>
      <c r="L46" s="134"/>
      <c r="M46" s="134"/>
      <c r="N46" s="134"/>
      <c r="O46" s="135"/>
      <c r="P46" s="200">
        <f>SUM(D46:O46)</f>
        <v>57261</v>
      </c>
      <c r="Q46" s="81">
        <f>SUM(D46:O46)</f>
        <v>57261</v>
      </c>
      <c r="R46" s="52"/>
      <c r="S46" s="82">
        <f>SUM(D46:I46)</f>
        <v>57261</v>
      </c>
      <c r="T46" s="83">
        <f>SUM(J46:O46)</f>
        <v>0</v>
      </c>
      <c r="U46" s="81">
        <f>SUM(D46:O46)</f>
        <v>57261</v>
      </c>
      <c r="V46" s="52"/>
      <c r="W46" s="52"/>
      <c r="X46" s="52"/>
      <c r="Y46" s="52"/>
      <c r="Z46" s="33">
        <f>S46+T46</f>
        <v>57261</v>
      </c>
    </row>
    <row r="47" spans="1:26" ht="14.25" customHeight="1" x14ac:dyDescent="0.15">
      <c r="A47" s="163"/>
      <c r="B47" s="169"/>
      <c r="C47" s="155"/>
      <c r="D47" s="85">
        <v>20667</v>
      </c>
      <c r="E47" s="85">
        <v>16328</v>
      </c>
      <c r="F47" s="85">
        <v>22304</v>
      </c>
      <c r="G47" s="136">
        <v>21157</v>
      </c>
      <c r="H47" s="136">
        <v>19390</v>
      </c>
      <c r="I47" s="136">
        <v>16805</v>
      </c>
      <c r="J47" s="136">
        <v>19699</v>
      </c>
      <c r="K47" s="136">
        <v>18199</v>
      </c>
      <c r="L47" s="136">
        <v>19675</v>
      </c>
      <c r="M47" s="136">
        <v>15015</v>
      </c>
      <c r="N47" s="136">
        <v>17229</v>
      </c>
      <c r="O47" s="86">
        <v>18654</v>
      </c>
      <c r="P47" s="87">
        <f>SUMPRODUCT(D47:O47,((D46:O46)&lt;&gt;"")*1)</f>
        <v>59299</v>
      </c>
      <c r="Q47" s="88">
        <f>SUM(D47:O47)</f>
        <v>225122</v>
      </c>
      <c r="R47" s="39"/>
      <c r="S47" s="57">
        <f>SUM(D47:I47)</f>
        <v>116651</v>
      </c>
      <c r="T47" s="58">
        <f>SUM(J47:O47)</f>
        <v>108471</v>
      </c>
      <c r="U47" s="87">
        <f>SUMPRODUCT(D47:O47,((D46:O46)&lt;&gt;"")*1)</f>
        <v>59299</v>
      </c>
      <c r="V47" s="89"/>
      <c r="W47" s="39"/>
      <c r="X47" s="39"/>
      <c r="Y47" s="39"/>
      <c r="Z47" s="42">
        <f>S47+T47</f>
        <v>225122</v>
      </c>
    </row>
    <row r="48" spans="1:26" ht="14.25" customHeight="1" x14ac:dyDescent="0.15">
      <c r="A48" s="163"/>
      <c r="B48" s="169"/>
      <c r="C48" s="155"/>
      <c r="D48" s="60">
        <f t="shared" ref="D48:Q48" si="32">D46/D47</f>
        <v>1.009725649586297</v>
      </c>
      <c r="E48" s="60">
        <f t="shared" si="32"/>
        <v>0.78607300342969133</v>
      </c>
      <c r="F48" s="137">
        <f t="shared" si="32"/>
        <v>1.0562230989956958</v>
      </c>
      <c r="G48" s="137">
        <f t="shared" si="32"/>
        <v>0</v>
      </c>
      <c r="H48" s="137">
        <f t="shared" si="32"/>
        <v>0</v>
      </c>
      <c r="I48" s="137">
        <f t="shared" si="32"/>
        <v>0</v>
      </c>
      <c r="J48" s="137">
        <f t="shared" si="32"/>
        <v>0</v>
      </c>
      <c r="K48" s="137">
        <f t="shared" si="32"/>
        <v>0</v>
      </c>
      <c r="L48" s="137">
        <f t="shared" si="32"/>
        <v>0</v>
      </c>
      <c r="M48" s="137">
        <f t="shared" si="32"/>
        <v>0</v>
      </c>
      <c r="N48" s="137">
        <f t="shared" si="32"/>
        <v>0</v>
      </c>
      <c r="O48" s="61">
        <f t="shared" si="32"/>
        <v>0</v>
      </c>
      <c r="P48" s="196">
        <f t="shared" si="32"/>
        <v>0.96563179817534861</v>
      </c>
      <c r="Q48" s="62">
        <f t="shared" si="32"/>
        <v>0.25435541617434104</v>
      </c>
      <c r="R48" s="46"/>
      <c r="S48" s="60">
        <f>S46/S47</f>
        <v>0.49087448885993262</v>
      </c>
      <c r="T48" s="61">
        <f>T46/T47</f>
        <v>0</v>
      </c>
      <c r="U48" s="62">
        <f>U46/U47</f>
        <v>0.96563179817534861</v>
      </c>
      <c r="V48" s="39"/>
      <c r="W48" s="39"/>
      <c r="X48" s="39"/>
      <c r="Y48" s="39"/>
      <c r="Z48" s="63"/>
    </row>
    <row r="49" spans="1:26" s="31" customFormat="1" ht="14.25" customHeight="1" x14ac:dyDescent="0.15">
      <c r="A49" s="163"/>
      <c r="B49" s="169"/>
      <c r="C49" s="154" t="s">
        <v>29</v>
      </c>
      <c r="D49" s="138">
        <v>343957</v>
      </c>
      <c r="E49" s="138">
        <v>364180</v>
      </c>
      <c r="F49" s="138">
        <v>367678</v>
      </c>
      <c r="G49" s="138"/>
      <c r="H49" s="138"/>
      <c r="I49" s="138"/>
      <c r="J49" s="138"/>
      <c r="K49" s="138"/>
      <c r="L49" s="138"/>
      <c r="M49" s="138"/>
      <c r="N49" s="138"/>
      <c r="O49" s="139"/>
      <c r="P49" s="208">
        <f>SUM(D49:O49)</f>
        <v>1075815</v>
      </c>
      <c r="Q49" s="125">
        <f>SUM(D49:O49)</f>
        <v>1075815</v>
      </c>
      <c r="R49" s="52"/>
      <c r="S49" s="126">
        <f>SUM(D49:I49)</f>
        <v>1075815</v>
      </c>
      <c r="T49" s="127">
        <f>SUM(J49:O49)</f>
        <v>0</v>
      </c>
      <c r="U49" s="125">
        <f>SUM(D49:O49)</f>
        <v>1075815</v>
      </c>
      <c r="V49" s="52"/>
      <c r="W49" s="52"/>
      <c r="X49" s="52"/>
      <c r="Y49" s="52"/>
      <c r="Z49" s="97">
        <f>S49+T49</f>
        <v>1075815</v>
      </c>
    </row>
    <row r="50" spans="1:26" ht="14.25" customHeight="1" x14ac:dyDescent="0.15">
      <c r="A50" s="163"/>
      <c r="B50" s="169"/>
      <c r="C50" s="155"/>
      <c r="D50" s="85">
        <v>338612</v>
      </c>
      <c r="E50" s="85">
        <v>335619</v>
      </c>
      <c r="F50" s="85">
        <v>405587</v>
      </c>
      <c r="G50" s="136">
        <v>369693</v>
      </c>
      <c r="H50" s="136">
        <v>310385</v>
      </c>
      <c r="I50" s="136">
        <v>348974</v>
      </c>
      <c r="J50" s="136">
        <v>366098</v>
      </c>
      <c r="K50" s="136">
        <v>339563</v>
      </c>
      <c r="L50" s="136">
        <v>355447</v>
      </c>
      <c r="M50" s="136">
        <v>371583</v>
      </c>
      <c r="N50" s="136">
        <v>358856</v>
      </c>
      <c r="O50" s="86">
        <v>364557</v>
      </c>
      <c r="P50" s="87">
        <f>SUMPRODUCT(D50:O50,((D49:O49)&lt;&gt;"")*1)</f>
        <v>1079818</v>
      </c>
      <c r="Q50" s="88">
        <f>SUM(D50:O50)</f>
        <v>4264974</v>
      </c>
      <c r="R50" s="39"/>
      <c r="S50" s="128">
        <f>SUM(D50:I50)</f>
        <v>2108870</v>
      </c>
      <c r="T50" s="129">
        <f>SUM(J50:O50)</f>
        <v>2156104</v>
      </c>
      <c r="U50" s="87">
        <f>SUMPRODUCT(D50:O50,((D49:O49)&lt;&gt;"")*1)</f>
        <v>1079818</v>
      </c>
      <c r="V50" s="89"/>
      <c r="W50" s="39"/>
      <c r="X50" s="39"/>
      <c r="Y50" s="39"/>
      <c r="Z50" s="42">
        <f>S50+T50</f>
        <v>4264974</v>
      </c>
    </row>
    <row r="51" spans="1:26" ht="14.25" customHeight="1" x14ac:dyDescent="0.15">
      <c r="A51" s="163"/>
      <c r="B51" s="169"/>
      <c r="C51" s="156"/>
      <c r="D51" s="90">
        <f t="shared" ref="D51:Q51" si="33">D49/D50</f>
        <v>1.0157850282919685</v>
      </c>
      <c r="E51" s="90">
        <f t="shared" si="33"/>
        <v>1.0850994729142271</v>
      </c>
      <c r="F51" s="91">
        <f t="shared" si="33"/>
        <v>0.9065330003180575</v>
      </c>
      <c r="G51" s="91">
        <f t="shared" si="33"/>
        <v>0</v>
      </c>
      <c r="H51" s="91">
        <f t="shared" si="33"/>
        <v>0</v>
      </c>
      <c r="I51" s="91">
        <f t="shared" si="33"/>
        <v>0</v>
      </c>
      <c r="J51" s="91">
        <f t="shared" si="33"/>
        <v>0</v>
      </c>
      <c r="K51" s="91">
        <f t="shared" si="33"/>
        <v>0</v>
      </c>
      <c r="L51" s="91">
        <f t="shared" si="33"/>
        <v>0</v>
      </c>
      <c r="M51" s="91">
        <f t="shared" si="33"/>
        <v>0</v>
      </c>
      <c r="N51" s="91">
        <f t="shared" si="33"/>
        <v>0</v>
      </c>
      <c r="O51" s="92">
        <f t="shared" si="33"/>
        <v>0</v>
      </c>
      <c r="P51" s="201">
        <f t="shared" si="33"/>
        <v>0.9962928938024741</v>
      </c>
      <c r="Q51" s="93">
        <f t="shared" si="33"/>
        <v>0.25224421063293706</v>
      </c>
      <c r="R51" s="46"/>
      <c r="S51" s="90">
        <f>S49/S50</f>
        <v>0.51013813084732584</v>
      </c>
      <c r="T51" s="92">
        <f>T49/T50</f>
        <v>0</v>
      </c>
      <c r="U51" s="62">
        <f>U49/U50</f>
        <v>0.9962928938024741</v>
      </c>
      <c r="V51" s="39"/>
      <c r="W51" s="39"/>
      <c r="X51" s="39"/>
      <c r="Y51" s="39"/>
      <c r="Z51" s="102"/>
    </row>
    <row r="52" spans="1:26" s="31" customFormat="1" ht="14.25" customHeight="1" x14ac:dyDescent="0.15">
      <c r="A52" s="163"/>
      <c r="B52" s="169"/>
      <c r="C52" s="155" t="s">
        <v>33</v>
      </c>
      <c r="D52" s="140">
        <v>7885</v>
      </c>
      <c r="E52" s="140">
        <v>14045</v>
      </c>
      <c r="F52" s="140">
        <v>6705</v>
      </c>
      <c r="G52" s="140"/>
      <c r="H52" s="140"/>
      <c r="I52" s="140"/>
      <c r="J52" s="140"/>
      <c r="K52" s="140"/>
      <c r="L52" s="140"/>
      <c r="M52" s="140"/>
      <c r="N52" s="140"/>
      <c r="O52" s="141"/>
      <c r="P52" s="202">
        <f>SUM(D52:O52)</f>
        <v>28635</v>
      </c>
      <c r="Q52" s="94">
        <f>SUM(D52:O52)</f>
        <v>28635</v>
      </c>
      <c r="R52" s="52"/>
      <c r="S52" s="95">
        <f>SUM(D52:I52)</f>
        <v>28635</v>
      </c>
      <c r="T52" s="96">
        <f>SUM(J52:O52)</f>
        <v>0</v>
      </c>
      <c r="U52" s="125">
        <f>SUM(D52:O52)</f>
        <v>28635</v>
      </c>
      <c r="V52" s="52"/>
      <c r="W52" s="52"/>
      <c r="X52" s="52"/>
      <c r="Y52" s="52"/>
      <c r="Z52" s="130">
        <f>S52+T52</f>
        <v>28635</v>
      </c>
    </row>
    <row r="53" spans="1:26" ht="14.25" customHeight="1" x14ac:dyDescent="0.15">
      <c r="A53" s="163"/>
      <c r="B53" s="169"/>
      <c r="C53" s="155"/>
      <c r="D53" s="85">
        <v>6820</v>
      </c>
      <c r="E53" s="85">
        <v>15025</v>
      </c>
      <c r="F53" s="85">
        <v>17345</v>
      </c>
      <c r="G53" s="85">
        <v>9415</v>
      </c>
      <c r="H53" s="85">
        <v>16125</v>
      </c>
      <c r="I53" s="85">
        <v>11405</v>
      </c>
      <c r="J53" s="85">
        <v>12400</v>
      </c>
      <c r="K53" s="85">
        <v>15445</v>
      </c>
      <c r="L53" s="85">
        <v>12860</v>
      </c>
      <c r="M53" s="85">
        <v>13580</v>
      </c>
      <c r="N53" s="85">
        <v>14250</v>
      </c>
      <c r="O53" s="86">
        <v>9780</v>
      </c>
      <c r="P53" s="87">
        <f>SUMPRODUCT(D53:O53,((D52:O52)&lt;&gt;"")*1)</f>
        <v>39190</v>
      </c>
      <c r="Q53" s="88">
        <f>SUM(D53:O53)</f>
        <v>154450</v>
      </c>
      <c r="R53" s="39"/>
      <c r="S53" s="128">
        <f>SUM(D53:I53)</f>
        <v>76135</v>
      </c>
      <c r="T53" s="129">
        <f>SUM(J53:O53)</f>
        <v>78315</v>
      </c>
      <c r="U53" s="87">
        <f>SUMPRODUCT(D53:O53,((D52:O52)&lt;&gt;"")*1)</f>
        <v>39190</v>
      </c>
      <c r="V53" s="89"/>
      <c r="W53" s="39"/>
      <c r="X53" s="39"/>
      <c r="Y53" s="39"/>
      <c r="Z53" s="42">
        <f>S53+T53</f>
        <v>154450</v>
      </c>
    </row>
    <row r="54" spans="1:26" ht="15" customHeight="1" thickBot="1" x14ac:dyDescent="0.2">
      <c r="A54" s="164"/>
      <c r="B54" s="170"/>
      <c r="C54" s="157"/>
      <c r="D54" s="99">
        <f t="shared" ref="D54:Q54" si="34">D52/D53</f>
        <v>1.1561583577712611</v>
      </c>
      <c r="E54" s="99">
        <f t="shared" si="34"/>
        <v>0.93477537437603997</v>
      </c>
      <c r="F54" s="99">
        <f t="shared" si="34"/>
        <v>0.38656673392908619</v>
      </c>
      <c r="G54" s="99">
        <f t="shared" si="34"/>
        <v>0</v>
      </c>
      <c r="H54" s="99">
        <f>H52/H53</f>
        <v>0</v>
      </c>
      <c r="I54" s="99">
        <f>I52/I53</f>
        <v>0</v>
      </c>
      <c r="J54" s="99">
        <f t="shared" si="34"/>
        <v>0</v>
      </c>
      <c r="K54" s="99">
        <f t="shared" si="34"/>
        <v>0</v>
      </c>
      <c r="L54" s="99">
        <f t="shared" si="34"/>
        <v>0</v>
      </c>
      <c r="M54" s="99">
        <f t="shared" si="34"/>
        <v>0</v>
      </c>
      <c r="N54" s="99">
        <f t="shared" si="34"/>
        <v>0</v>
      </c>
      <c r="O54" s="100">
        <f t="shared" si="34"/>
        <v>0</v>
      </c>
      <c r="P54" s="210">
        <f t="shared" si="34"/>
        <v>0.73067108956366422</v>
      </c>
      <c r="Q54" s="142">
        <f t="shared" si="34"/>
        <v>0.18539980576238266</v>
      </c>
      <c r="R54" s="46"/>
      <c r="S54" s="99">
        <f>S52/S53</f>
        <v>0.376108228804098</v>
      </c>
      <c r="T54" s="100">
        <f>T52/T53</f>
        <v>0</v>
      </c>
      <c r="U54" s="142">
        <f>U52/U53</f>
        <v>0.73067108956366422</v>
      </c>
      <c r="V54" s="39"/>
      <c r="W54" s="39"/>
      <c r="X54" s="39"/>
      <c r="Y54" s="39"/>
      <c r="Z54" s="63"/>
    </row>
    <row r="55" spans="1:26" ht="14.25" thickTop="1" x14ac:dyDescent="0.15">
      <c r="A55" s="143"/>
      <c r="D55" s="158" t="s">
        <v>35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Z55" s="145"/>
    </row>
    <row r="56" spans="1:26" x14ac:dyDescent="0.15">
      <c r="A56" s="143"/>
      <c r="D56" s="146" t="s">
        <v>36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8"/>
    </row>
    <row r="57" spans="1:26" x14ac:dyDescent="0.15">
      <c r="A57" s="143"/>
      <c r="D57" s="150"/>
      <c r="E57" s="151"/>
      <c r="F57" s="151"/>
      <c r="G57" s="151"/>
      <c r="H57" s="151"/>
      <c r="I57" s="151"/>
      <c r="J57" s="151"/>
      <c r="K57" s="151"/>
      <c r="L57" s="151"/>
      <c r="M57" s="151"/>
      <c r="N57" s="152"/>
    </row>
    <row r="58" spans="1:26" x14ac:dyDescent="0.15">
      <c r="A58" s="143"/>
    </row>
    <row r="59" spans="1:26" x14ac:dyDescent="0.15">
      <c r="A59" s="143"/>
    </row>
    <row r="60" spans="1:26" x14ac:dyDescent="0.15">
      <c r="A60" s="143"/>
    </row>
    <row r="61" spans="1:26" x14ac:dyDescent="0.15">
      <c r="A61" s="143"/>
    </row>
    <row r="62" spans="1:26" x14ac:dyDescent="0.15">
      <c r="A62" s="143"/>
    </row>
    <row r="63" spans="1:26" x14ac:dyDescent="0.15">
      <c r="A63" s="143"/>
    </row>
    <row r="64" spans="1:26" x14ac:dyDescent="0.15">
      <c r="A64" s="143"/>
    </row>
    <row r="65" spans="1:1" x14ac:dyDescent="0.15">
      <c r="A65" s="143"/>
    </row>
    <row r="66" spans="1:1" x14ac:dyDescent="0.15">
      <c r="A66" s="143"/>
    </row>
    <row r="67" spans="1:1" x14ac:dyDescent="0.15">
      <c r="A67" s="143"/>
    </row>
    <row r="68" spans="1:1" x14ac:dyDescent="0.15">
      <c r="A68" s="143"/>
    </row>
    <row r="69" spans="1:1" x14ac:dyDescent="0.15">
      <c r="A69" s="143"/>
    </row>
    <row r="70" spans="1:1" x14ac:dyDescent="0.15">
      <c r="A70" s="143"/>
    </row>
    <row r="71" spans="1:1" x14ac:dyDescent="0.15">
      <c r="A71" s="143"/>
    </row>
    <row r="72" spans="1:1" x14ac:dyDescent="0.15">
      <c r="A72" s="143"/>
    </row>
    <row r="73" spans="1:1" x14ac:dyDescent="0.15">
      <c r="A73" s="143"/>
    </row>
    <row r="74" spans="1:1" x14ac:dyDescent="0.15">
      <c r="A74" s="143"/>
    </row>
    <row r="75" spans="1:1" x14ac:dyDescent="0.15">
      <c r="A75" s="143"/>
    </row>
    <row r="76" spans="1:1" x14ac:dyDescent="0.15">
      <c r="A76" s="143"/>
    </row>
    <row r="77" spans="1:1" x14ac:dyDescent="0.15">
      <c r="A77" s="143"/>
    </row>
    <row r="78" spans="1:1" x14ac:dyDescent="0.15">
      <c r="A78" s="143"/>
    </row>
    <row r="79" spans="1:1" x14ac:dyDescent="0.15">
      <c r="A79" s="143"/>
    </row>
    <row r="80" spans="1:1" x14ac:dyDescent="0.15">
      <c r="A80" s="143"/>
    </row>
    <row r="81" spans="1:1" x14ac:dyDescent="0.15">
      <c r="A81" s="143"/>
    </row>
    <row r="82" spans="1:1" x14ac:dyDescent="0.15">
      <c r="A82" s="143"/>
    </row>
    <row r="83" spans="1:1" x14ac:dyDescent="0.15">
      <c r="A83" s="143"/>
    </row>
    <row r="84" spans="1:1" x14ac:dyDescent="0.15">
      <c r="A84" s="143"/>
    </row>
    <row r="85" spans="1:1" x14ac:dyDescent="0.15">
      <c r="A85" s="143"/>
    </row>
    <row r="86" spans="1:1" x14ac:dyDescent="0.15">
      <c r="A86" s="143"/>
    </row>
    <row r="87" spans="1:1" x14ac:dyDescent="0.15">
      <c r="A87" s="143"/>
    </row>
    <row r="88" spans="1:1" x14ac:dyDescent="0.15">
      <c r="A88" s="143"/>
    </row>
    <row r="89" spans="1:1" x14ac:dyDescent="0.15">
      <c r="A89" s="143"/>
    </row>
    <row r="90" spans="1:1" x14ac:dyDescent="0.15">
      <c r="A90" s="143"/>
    </row>
    <row r="91" spans="1:1" x14ac:dyDescent="0.15">
      <c r="A91" s="143"/>
    </row>
    <row r="92" spans="1:1" x14ac:dyDescent="0.15">
      <c r="A92" s="143"/>
    </row>
    <row r="93" spans="1:1" x14ac:dyDescent="0.15">
      <c r="A93" s="143"/>
    </row>
    <row r="94" spans="1:1" x14ac:dyDescent="0.15">
      <c r="A94" s="143"/>
    </row>
    <row r="95" spans="1:1" x14ac:dyDescent="0.15">
      <c r="A95" s="143"/>
    </row>
    <row r="96" spans="1:1" x14ac:dyDescent="0.15">
      <c r="A96" s="143"/>
    </row>
    <row r="97" spans="1:1" x14ac:dyDescent="0.15">
      <c r="A97" s="143"/>
    </row>
    <row r="98" spans="1:1" x14ac:dyDescent="0.15">
      <c r="A98" s="143"/>
    </row>
    <row r="99" spans="1:1" x14ac:dyDescent="0.15">
      <c r="A99" s="143"/>
    </row>
    <row r="100" spans="1:1" x14ac:dyDescent="0.15">
      <c r="A100" s="143"/>
    </row>
    <row r="101" spans="1:1" x14ac:dyDescent="0.15">
      <c r="A101" s="143"/>
    </row>
    <row r="102" spans="1:1" x14ac:dyDescent="0.15">
      <c r="A102" s="143"/>
    </row>
    <row r="103" spans="1:1" x14ac:dyDescent="0.15">
      <c r="A103" s="143"/>
    </row>
    <row r="104" spans="1:1" x14ac:dyDescent="0.15">
      <c r="A104" s="143"/>
    </row>
    <row r="105" spans="1:1" x14ac:dyDescent="0.15">
      <c r="A105" s="143"/>
    </row>
    <row r="106" spans="1:1" x14ac:dyDescent="0.15">
      <c r="A106" s="143"/>
    </row>
    <row r="107" spans="1:1" x14ac:dyDescent="0.15">
      <c r="A107" s="143"/>
    </row>
    <row r="108" spans="1:1" x14ac:dyDescent="0.15">
      <c r="A108" s="143"/>
    </row>
    <row r="109" spans="1:1" x14ac:dyDescent="0.15">
      <c r="A109" s="143"/>
    </row>
    <row r="110" spans="1:1" x14ac:dyDescent="0.15">
      <c r="A110" s="143"/>
    </row>
    <row r="111" spans="1:1" x14ac:dyDescent="0.15">
      <c r="A111" s="143"/>
    </row>
    <row r="112" spans="1:1" x14ac:dyDescent="0.15">
      <c r="A112" s="143"/>
    </row>
    <row r="113" spans="1:1" x14ac:dyDescent="0.15">
      <c r="A113" s="143"/>
    </row>
    <row r="114" spans="1:1" x14ac:dyDescent="0.15">
      <c r="A114" s="143"/>
    </row>
    <row r="115" spans="1:1" x14ac:dyDescent="0.15">
      <c r="A115" s="143"/>
    </row>
    <row r="116" spans="1:1" x14ac:dyDescent="0.15">
      <c r="A116" s="143"/>
    </row>
    <row r="117" spans="1:1" x14ac:dyDescent="0.15">
      <c r="A117" s="143"/>
    </row>
  </sheetData>
  <mergeCells count="23">
    <mergeCell ref="A3:C3"/>
    <mergeCell ref="A4:C6"/>
    <mergeCell ref="A7:C9"/>
    <mergeCell ref="A10:A27"/>
    <mergeCell ref="B10:C12"/>
    <mergeCell ref="C13:C15"/>
    <mergeCell ref="C16:C18"/>
    <mergeCell ref="B19:C21"/>
    <mergeCell ref="C22:C24"/>
    <mergeCell ref="C25:C27"/>
    <mergeCell ref="C49:C51"/>
    <mergeCell ref="C52:C54"/>
    <mergeCell ref="D55:O55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C46:C48"/>
  </mergeCells>
  <phoneticPr fontId="3"/>
  <pageMargins left="0.78740157480314965" right="0.59055118110236227" top="0.55118110236220474" bottom="0.15748031496062992" header="0.15748031496062992" footer="0.15748031496062992"/>
  <pageSetup paperSize="8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海上出入貨物_2024</vt:lpstr>
      <vt:lpstr>海上出入貨物_2024!Print_Area</vt:lpstr>
      <vt:lpstr>海上出入貨物_2024!Print_Titles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2024-04-24T00:18:54Z</dcterms:created>
  <dcterms:modified xsi:type="dcterms:W3CDTF">2024-04-24T00:22:20Z</dcterms:modified>
</cp:coreProperties>
</file>